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firstSheet="7" activeTab="12"/>
  </bookViews>
  <sheets>
    <sheet name="виг.інформ сюжет" sheetId="8" r:id="rId1"/>
    <sheet name="трансл.інформ.сюжет" sheetId="7" r:id="rId2"/>
    <sheet name="виг.рекл.ролик." sheetId="5" r:id="rId3"/>
    <sheet name="трансл.рекл.ролик." sheetId="6" r:id="rId4"/>
    <sheet name="трансл.рекл.ролик. до 3 м." sheetId="15" r:id="rId5"/>
    <sheet name="трансл.рекл.ролик. до 6 м. " sheetId="16" r:id="rId6"/>
    <sheet name="трансл.рекл.ролик. до 12 м. " sheetId="17" r:id="rId7"/>
    <sheet name="виг.інформ сюжет самовр." sheetId="14" r:id="rId8"/>
    <sheet name="трансл.інформ.сюжет самовр" sheetId="13" r:id="rId9"/>
    <sheet name="муз.мозаїка фіз. ос." sheetId="11" r:id="rId10"/>
    <sheet name="муз.мозаїка колект." sheetId="4" r:id="rId11"/>
    <sheet name="фото" sheetId="1" r:id="rId12"/>
    <sheet name="оголош фіз. осіб. " sheetId="19" r:id="rId13"/>
    <sheet name="оголош юр. осіб." sheetId="18" r:id="rId14"/>
  </sheets>
  <calcPr calcId="125725"/>
</workbook>
</file>

<file path=xl/calcChain.xml><?xml version="1.0" encoding="utf-8"?>
<calcChain xmlns="http://schemas.openxmlformats.org/spreadsheetml/2006/main">
  <c r="E37" i="19"/>
  <c r="E30"/>
  <c r="E29"/>
  <c r="E25"/>
  <c r="E24"/>
  <c r="E22"/>
  <c r="E21"/>
  <c r="E20"/>
  <c r="E19"/>
  <c r="E18"/>
  <c r="E17"/>
  <c r="E16"/>
  <c r="E15"/>
  <c r="E27" s="1"/>
  <c r="E9"/>
  <c r="E8"/>
  <c r="E10" s="1"/>
  <c r="E32" i="18"/>
  <c r="E31"/>
  <c r="E25"/>
  <c r="E24"/>
  <c r="E22"/>
  <c r="E21"/>
  <c r="E20"/>
  <c r="E19"/>
  <c r="E18"/>
  <c r="E17"/>
  <c r="E16"/>
  <c r="E15"/>
  <c r="E12" i="19" l="1"/>
  <c r="E28" s="1"/>
  <c r="E31" s="1"/>
  <c r="E11"/>
  <c r="E8" i="18"/>
  <c r="E29"/>
  <c r="E9"/>
  <c r="E10" s="1"/>
  <c r="E32" i="19" l="1"/>
  <c r="E35" s="1"/>
  <c r="E33"/>
  <c r="E34" s="1"/>
  <c r="E11" i="18"/>
  <c r="E12" s="1"/>
  <c r="E30" s="1"/>
  <c r="E33" s="1"/>
  <c r="E30" i="17"/>
  <c r="E29"/>
  <c r="E31" s="1"/>
  <c r="E25"/>
  <c r="E24"/>
  <c r="E23"/>
  <c r="E22"/>
  <c r="E21"/>
  <c r="E20"/>
  <c r="E19"/>
  <c r="E18"/>
  <c r="E17"/>
  <c r="E16"/>
  <c r="E27" s="1"/>
  <c r="E15"/>
  <c r="E8"/>
  <c r="E10" s="1"/>
  <c r="E12" s="1"/>
  <c r="E28" s="1"/>
  <c r="E32" s="1"/>
  <c r="E30" i="16"/>
  <c r="E29"/>
  <c r="E31" s="1"/>
  <c r="E25"/>
  <c r="E24"/>
  <c r="E23"/>
  <c r="E22"/>
  <c r="E21"/>
  <c r="E20"/>
  <c r="E19"/>
  <c r="E18"/>
  <c r="E17"/>
  <c r="E16"/>
  <c r="E27" s="1"/>
  <c r="E15"/>
  <c r="E8"/>
  <c r="E10" s="1"/>
  <c r="E12" s="1"/>
  <c r="E28" s="1"/>
  <c r="E32" s="1"/>
  <c r="E30" i="15"/>
  <c r="E29"/>
  <c r="E31" s="1"/>
  <c r="E25"/>
  <c r="E24"/>
  <c r="E23"/>
  <c r="E22"/>
  <c r="E21"/>
  <c r="E20"/>
  <c r="E19"/>
  <c r="E18"/>
  <c r="E17"/>
  <c r="E16"/>
  <c r="E15"/>
  <c r="E27" s="1"/>
  <c r="E8"/>
  <c r="E10" s="1"/>
  <c r="E12" s="1"/>
  <c r="E28" s="1"/>
  <c r="E32" s="1"/>
  <c r="E34" i="14"/>
  <c r="E33"/>
  <c r="E35" s="1"/>
  <c r="E28"/>
  <c r="E27"/>
  <c r="E25"/>
  <c r="E24"/>
  <c r="E23"/>
  <c r="E22"/>
  <c r="E21"/>
  <c r="E20"/>
  <c r="E19"/>
  <c r="E18"/>
  <c r="E31" s="1"/>
  <c r="E10"/>
  <c r="E9"/>
  <c r="E8"/>
  <c r="E13" s="1"/>
  <c r="E37" i="13"/>
  <c r="E32"/>
  <c r="E25"/>
  <c r="E24"/>
  <c r="E28" s="1"/>
  <c r="E19"/>
  <c r="E8"/>
  <c r="E10" s="1"/>
  <c r="E12" s="1"/>
  <c r="E29" s="1"/>
  <c r="E33" s="1"/>
  <c r="E41" i="5"/>
  <c r="E25" i="7"/>
  <c r="E24"/>
  <c r="E10" i="5"/>
  <c r="E34" i="18" l="1"/>
  <c r="E35" s="1"/>
  <c r="E36" s="1"/>
  <c r="E33" i="17"/>
  <c r="E33" i="16"/>
  <c r="E34" s="1"/>
  <c r="E33" i="15"/>
  <c r="E34" s="1"/>
  <c r="E36" s="1"/>
  <c r="E14" i="14"/>
  <c r="E15" s="1"/>
  <c r="E32" s="1"/>
  <c r="E36" s="1"/>
  <c r="E34" i="13"/>
  <c r="E35" s="1"/>
  <c r="E23" i="6"/>
  <c r="E25"/>
  <c r="E24"/>
  <c r="E22"/>
  <c r="E21"/>
  <c r="E20"/>
  <c r="E19"/>
  <c r="E18"/>
  <c r="E17"/>
  <c r="E16"/>
  <c r="E15"/>
  <c r="E23" i="1"/>
  <c r="E22"/>
  <c r="E25"/>
  <c r="E37" i="11"/>
  <c r="E32"/>
  <c r="E31"/>
  <c r="E28"/>
  <c r="E27"/>
  <c r="E25"/>
  <c r="E24"/>
  <c r="E23"/>
  <c r="E22"/>
  <c r="E21"/>
  <c r="E20"/>
  <c r="E19"/>
  <c r="E18"/>
  <c r="E29" s="1"/>
  <c r="E11"/>
  <c r="E10"/>
  <c r="E9"/>
  <c r="E8"/>
  <c r="E13" s="1"/>
  <c r="E9" i="4"/>
  <c r="E8"/>
  <c r="E34" i="8"/>
  <c r="E33"/>
  <c r="E28"/>
  <c r="E27"/>
  <c r="E25"/>
  <c r="E24"/>
  <c r="E23"/>
  <c r="E22"/>
  <c r="E21"/>
  <c r="E20"/>
  <c r="E19"/>
  <c r="E18"/>
  <c r="E10"/>
  <c r="E9"/>
  <c r="E8"/>
  <c r="E32" i="7"/>
  <c r="E19"/>
  <c r="E28" s="1"/>
  <c r="E8"/>
  <c r="E30" i="6"/>
  <c r="E29"/>
  <c r="E8"/>
  <c r="E34" i="5"/>
  <c r="E33"/>
  <c r="E35" s="1"/>
  <c r="E25"/>
  <c r="E24"/>
  <c r="E23"/>
  <c r="E28"/>
  <c r="E27"/>
  <c r="E9"/>
  <c r="E11"/>
  <c r="E27" i="4"/>
  <c r="E32"/>
  <c r="E31"/>
  <c r="E15" i="1"/>
  <c r="E20"/>
  <c r="E19"/>
  <c r="E14"/>
  <c r="E25" i="4"/>
  <c r="E24"/>
  <c r="E23"/>
  <c r="E22" i="5"/>
  <c r="E21"/>
  <c r="E20"/>
  <c r="E19"/>
  <c r="E18"/>
  <c r="E8"/>
  <c r="E28" i="4"/>
  <c r="E22"/>
  <c r="E21"/>
  <c r="E20"/>
  <c r="E19"/>
  <c r="E18"/>
  <c r="E11"/>
  <c r="E10"/>
  <c r="E13" s="1"/>
  <c r="E37" i="18" l="1"/>
  <c r="E34" i="17"/>
  <c r="E36" s="1"/>
  <c r="E36" i="16"/>
  <c r="E38" i="14"/>
  <c r="E39" s="1"/>
  <c r="E37"/>
  <c r="E40" s="1"/>
  <c r="E41" s="1"/>
  <c r="E27" i="6"/>
  <c r="E31" i="5"/>
  <c r="E31" i="8"/>
  <c r="E13"/>
  <c r="E14" s="1"/>
  <c r="E15" s="1"/>
  <c r="E35"/>
  <c r="E33" i="4"/>
  <c r="E29"/>
  <c r="E17" i="1"/>
  <c r="E33" i="11"/>
  <c r="E14"/>
  <c r="E15" s="1"/>
  <c r="E10" i="7"/>
  <c r="E12" s="1"/>
  <c r="E10" i="6"/>
  <c r="E12" s="1"/>
  <c r="E31"/>
  <c r="E13" i="5"/>
  <c r="E14" s="1"/>
  <c r="E15" s="1"/>
  <c r="E9" i="1"/>
  <c r="E8"/>
  <c r="E32" i="5" l="1"/>
  <c r="E36" s="1"/>
  <c r="E29" i="7"/>
  <c r="E33" s="1"/>
  <c r="E34" s="1"/>
  <c r="E32" i="8"/>
  <c r="E36" s="1"/>
  <c r="E30" i="11"/>
  <c r="E34" s="1"/>
  <c r="E14" i="4"/>
  <c r="E15" s="1"/>
  <c r="E30" s="1"/>
  <c r="E34" s="1"/>
  <c r="E28" i="6"/>
  <c r="E32" s="1"/>
  <c r="E10" i="1"/>
  <c r="E37" i="8" l="1"/>
  <c r="E33" i="6"/>
  <c r="E35" i="4"/>
  <c r="E36" s="1"/>
  <c r="E37" s="1"/>
  <c r="E11" i="1"/>
  <c r="E12" s="1"/>
  <c r="E18" s="1"/>
  <c r="E21" s="1"/>
  <c r="E35" i="11"/>
  <c r="E36" s="1"/>
  <c r="E35" i="7"/>
  <c r="E37" s="1"/>
  <c r="E37" i="5"/>
  <c r="E34" i="6"/>
  <c r="E38" i="8" l="1"/>
  <c r="E39" s="1"/>
  <c r="E36" i="6"/>
  <c r="E38" i="11"/>
  <c r="E38" i="5"/>
  <c r="E40" s="1"/>
  <c r="E40" i="8" l="1"/>
  <c r="E41" s="1"/>
  <c r="E38" i="4"/>
  <c r="E39" s="1"/>
  <c r="E39" i="11"/>
  <c r="E39" i="5"/>
  <c r="E24" i="1"/>
</calcChain>
</file>

<file path=xl/sharedStrings.xml><?xml version="1.0" encoding="utf-8"?>
<sst xmlns="http://schemas.openxmlformats.org/spreadsheetml/2006/main" count="804" uniqueCount="132">
  <si>
    <t xml:space="preserve">Назва складових </t>
  </si>
  <si>
    <t>од. вим.</t>
  </si>
  <si>
    <t xml:space="preserve">к-ть </t>
  </si>
  <si>
    <t>сума</t>
  </si>
  <si>
    <t>Заробітна плата спеціалістів</t>
  </si>
  <si>
    <t xml:space="preserve">- касир (3200:21:8:60)=0,32 грн. </t>
  </si>
  <si>
    <t xml:space="preserve">- диктор (3200:21:8:60)=0,32 грн. </t>
  </si>
  <si>
    <t>Разом заробітна плата спеціалістів</t>
  </si>
  <si>
    <t xml:space="preserve">Єдиний соціальний внесок 22 % </t>
  </si>
  <si>
    <t>Витрати за заробітну плату у зв'язку із її підвищенням у2018 р.  К=3723/3200=1,1634</t>
  </si>
  <si>
    <t>Технологічні витрати на забезпечення трансляції</t>
  </si>
  <si>
    <t>ціна, грн.</t>
  </si>
  <si>
    <t>Надання технічних засобів мовлення (7803,07:30:24:60)=0,18 грн.</t>
  </si>
  <si>
    <t>Телекомунікаційні послуги (14025,17:30:24:60)=0,32грн.</t>
  </si>
  <si>
    <t>Рад.мон.та забез.ЕМС РЕЗтелев.мовл.:при пот. перед. понад 10до100 Вт вкл.(171,17:30:24:60)=0,01грн.</t>
  </si>
  <si>
    <t>Оренда телевізійного обладнання (612:30:24:60)=0,01грн.</t>
  </si>
  <si>
    <t xml:space="preserve">Разом технологічні витрати </t>
  </si>
  <si>
    <t>Рентабельність 10 %</t>
  </si>
  <si>
    <t>Податок на прибуток 18%</t>
  </si>
  <si>
    <t>всього</t>
  </si>
  <si>
    <t>Всього витрат</t>
  </si>
  <si>
    <t>Інфляція згідно Проекту Державного бюджету на 2018 р., 7%,</t>
  </si>
  <si>
    <t>Відбір,комп.,мастеринг та дост.компіляцій відеокліпів"(230:90:24:60)=0,01</t>
  </si>
  <si>
    <t>сума, грн.</t>
  </si>
  <si>
    <t xml:space="preserve">Всього вартість привітання </t>
  </si>
  <si>
    <t xml:space="preserve">Ліцензія (1104,17:30:24:60) =0,03 </t>
  </si>
  <si>
    <t>хв.</t>
  </si>
  <si>
    <t>- завідувач відділом музично-розважальних програм (3588:21:8:60) =0,36грн.</t>
  </si>
  <si>
    <t>- телеоператор (3785,60:21:8:60)=0,38грн.</t>
  </si>
  <si>
    <t>Технічне обслуговування оптичних волокон (1210:30:24:60)=0,03грн.</t>
  </si>
  <si>
    <t>Авторські права (750:30:24:60)=0,01</t>
  </si>
  <si>
    <t xml:space="preserve">Обладнання </t>
  </si>
  <si>
    <t>Разом</t>
  </si>
  <si>
    <t>Всього вартість виготовлення ролика (30 сек.)</t>
  </si>
  <si>
    <t>год.</t>
  </si>
  <si>
    <t>- завідувач відділом реклами (3450:21:8) =20,54 грн.</t>
  </si>
  <si>
    <t>- ведуча (4899:21:8)= 29,16 грн.</t>
  </si>
  <si>
    <t>- телеоператор (3785,60:21:8)=22,53 грн.</t>
  </si>
  <si>
    <t>Загальновиробничі витрати, 11,76% х 9,16 =1,08</t>
  </si>
  <si>
    <t>Адміністративні витрати,2,92% х 2,28 = 0,07</t>
  </si>
  <si>
    <t>сек.</t>
  </si>
  <si>
    <t xml:space="preserve">Всього вартість трансляції рекламного ролика ролика </t>
  </si>
  <si>
    <t>сек</t>
  </si>
  <si>
    <t>Загальновиробничі витрати, 5,38% х 9,16 =0,49</t>
  </si>
  <si>
    <t>Адміністративні витрати,1,34% х 2,28 = 0,03</t>
  </si>
  <si>
    <t xml:space="preserve">модернізація обладнання </t>
  </si>
  <si>
    <t>Загальновиробничі витрати, 4,51% х9,16 грн.= 0,41 грн.</t>
  </si>
  <si>
    <t>Адміністративні витрати, 1,12%х2,28 грн. = 0,03 грн.</t>
  </si>
  <si>
    <t>Інфляція згідно  Державного бюджету на 2018 р., 7%,</t>
  </si>
  <si>
    <t>- завідувач відділом музично-розважальних програм (3588:21:8:60) = 0,36 грн.</t>
  </si>
  <si>
    <t xml:space="preserve">Модернізація обладнання  </t>
  </si>
  <si>
    <t>грн.</t>
  </si>
  <si>
    <t>КОМУНАЛЬНЕ ПІДПРИЄМСТВО ТЕЛЕКОМПАНІЯ „ ПРИЛУКИ”</t>
  </si>
  <si>
    <t xml:space="preserve">КАЛЬКУЛЯЦІЯ </t>
  </si>
  <si>
    <t xml:space="preserve"> вартості розміщення фотографії в привітаннях</t>
  </si>
  <si>
    <t xml:space="preserve">Директор </t>
  </si>
  <si>
    <t xml:space="preserve">Павлютіна І. М. </t>
  </si>
  <si>
    <t>Головний бухгалтер</t>
  </si>
  <si>
    <t>Волошина О. О.</t>
  </si>
  <si>
    <t>Всього вартість 1 фотографії, грн.</t>
  </si>
  <si>
    <t xml:space="preserve">17507, Чернігівська обл, м. Прилуки, вул. Київська 192,
     код ЄДРПОУ 22819278   </t>
  </si>
  <si>
    <t>КАЛЬКУЛЯЦІЯ</t>
  </si>
  <si>
    <t xml:space="preserve"> вартості музичного вітання у програмі "Музична мозаїка"</t>
  </si>
  <si>
    <t>Загальновиробничі витрати, 38,31%Х 9,16 грн.=3,51 грн.</t>
  </si>
  <si>
    <t>Адміністративні витрати, 9,52% х 2,28 грн.=0,22 грн.</t>
  </si>
  <si>
    <t>Рентабельність 5 %</t>
  </si>
  <si>
    <t>виготовлення рекламного ролика</t>
  </si>
  <si>
    <t>Електроенергія (3800:30:24:60)=0,09</t>
  </si>
  <si>
    <t>теплопостачання (50462:3,5:30:24:60)=0,34</t>
  </si>
  <si>
    <t>Теплопостачання (50462:3,5:30:24:60)=0,34</t>
  </si>
  <si>
    <t>Рентабельність 15 %</t>
  </si>
  <si>
    <t>трансляції рекламного ролика</t>
  </si>
  <si>
    <t xml:space="preserve">сек. </t>
  </si>
  <si>
    <t>- телеоператор (3785,60:21:8:60:60)=0,01грн.</t>
  </si>
  <si>
    <t>Технічне обслуговування оптичних волокон (1210:30:3,6:60:60)=0,01грн.</t>
  </si>
  <si>
    <t>Надання технічних засобів мовлення (7803,07:30:3,6:60:60)=0,0,02 грн.</t>
  </si>
  <si>
    <t>Оренда телевізійного обладнання (612:30:3,6:60:60)=0,01грн.</t>
  </si>
  <si>
    <t>Рад.мон.та забез.ЕМС РЕЗтелев.мовл.:при пот. перед. понад 10до100 Вт вкл.(171,17:30:3,6:60:60)=0,01грн.</t>
  </si>
  <si>
    <t>Телекомунікаційні послуги (14025,17:30:3,6:60:60)=0,04грн.</t>
  </si>
  <si>
    <t>Відбір,комп.,мастеринг та дост.компіляцій відеокліпів"(230:90:3,6:60:60)=0,01</t>
  </si>
  <si>
    <t>Авторські права (750:30:3,6:60:60)=0,01</t>
  </si>
  <si>
    <t xml:space="preserve">Ліцензія (1104,17:30:3,6:60:60) =0,01 </t>
  </si>
  <si>
    <t>Електроенергія (3800:30:24:60:60)=0,01</t>
  </si>
  <si>
    <t>Теплопостачання (50462:3,5:30:24::60:60)=0,01</t>
  </si>
  <si>
    <t xml:space="preserve">Модернізація  обладнання </t>
  </si>
  <si>
    <t xml:space="preserve">Технологічні витрати </t>
  </si>
  <si>
    <t>Всього вартість виготовлення рекламно-інформаційного сюжету 1 сек.</t>
  </si>
  <si>
    <t>- телеоператор (3785,60:21:8:60:60)=0,01 грн.</t>
  </si>
  <si>
    <t>Технічне обслуговування оптичних волокон (1210:30:24:60:60)=0,01грн.</t>
  </si>
  <si>
    <t>Надання технічних засобів мовлення (7803,07:30:24:60:60)=0,01грн.</t>
  </si>
  <si>
    <t>Оренда телевізійного обладнання (612:30:24:60:60)=0,01грн.</t>
  </si>
  <si>
    <t>Рад.мон.та забез.ЕМС РЕЗтелев.мовл.:при пот. перед. понад 10до100 Вт вкл.(171,17:30:24:60:60)=0,01грн.</t>
  </si>
  <si>
    <t>Телекомунікаційні послуги (14025,17:30:24:60:60)=0,01грн.</t>
  </si>
  <si>
    <t>Відбір,комп.,мастеринг та дост.компіляцій відеокліпів"(230:90:24:60:60)=0,01 грн.</t>
  </si>
  <si>
    <t>Авторські права (750:30:24:60:60)=0,01 грн.</t>
  </si>
  <si>
    <t xml:space="preserve">Ліцензія (1104,17:30:24:60:60) =0,01 грн. </t>
  </si>
  <si>
    <t>Електроенергія (3800:30:24:60:60)=0,01 грн.</t>
  </si>
  <si>
    <t>Теплопостачання (50462:3,5:30:24::60:60)=0,01 грн.</t>
  </si>
  <si>
    <t>Загальновиробничі витрати (9,16 грн. х 5,38%:60) = 0,01 грн.</t>
  </si>
  <si>
    <t>Адміністративні витрати ( т2,28 грн. х 1,34%:60) = 0,01 грн.</t>
  </si>
  <si>
    <t>Всього вартість виготовлення рекламно-інформ. сюжету (1 хв.)</t>
  </si>
  <si>
    <t xml:space="preserve"> вартості колективного вітаннядля юридичних осіб у програмі "Музична мозаїка"</t>
  </si>
  <si>
    <t>сума, грн</t>
  </si>
  <si>
    <t>трансляції рекламного ролика ( термін укладання  угоди 1-3 місяці)</t>
  </si>
  <si>
    <t>Всього вартість трансляції рекламного ролику при укладання угоди  на 1-3 місяці</t>
  </si>
  <si>
    <t xml:space="preserve">Знижка  з урахуванням терміну укладання угоди  на 3-6 місяців згідно наказу про облікову політику № 2 від 02.01.2018 року </t>
  </si>
  <si>
    <t>Знижка  з урахуванням терміну укладання угоди  на 1-3 місяці згідно наказу про облікову політику № 2 від 02.01.2018 року</t>
  </si>
  <si>
    <t>трансляції рекламного ролика ( термін укладання  угоди 6-12 місяців)</t>
  </si>
  <si>
    <t>трансляції рекламного ролика ( термін укладання  угоди 3-6 місяців)</t>
  </si>
  <si>
    <t xml:space="preserve">Знижка  з урахуванням терміну укладання угоди  на 6-12 місяців згідно наказу про облікову політику № 2 від 02.01.2018 року </t>
  </si>
  <si>
    <t>Всього вартість трансляції рекламного ролику при укладання угоди  на 6-12 місяців</t>
  </si>
  <si>
    <t>Всього вартість трансляції рекламного ролику при укладання угоди  на 3-6 місяців</t>
  </si>
  <si>
    <t>Всього вартість 1 сек.</t>
  </si>
  <si>
    <t xml:space="preserve">Всього вартість </t>
  </si>
  <si>
    <t xml:space="preserve"> 1 сек</t>
  </si>
  <si>
    <t>Всього вартість (1 хв.)</t>
  </si>
  <si>
    <t>1 сек</t>
  </si>
  <si>
    <t>трансляції  рекламно- інформаційного сюжету</t>
  </si>
  <si>
    <t>Всього вартість трансляції рекламно-інформаційного  сюжету</t>
  </si>
  <si>
    <t>виготовлення рекламно - інформаційного сюжету</t>
  </si>
  <si>
    <t>Всього вартість виготовлення рекламного ролика 1 сек.</t>
  </si>
  <si>
    <t xml:space="preserve"> вартості розміщення оголошення для юридичних осіб </t>
  </si>
  <si>
    <t>Рентабельність 20 %</t>
  </si>
  <si>
    <t>Всього вартість, грн.</t>
  </si>
  <si>
    <t>виготовлення інформаційних матеріалів, щодо висвітлення роботи  органів місцевого самоврядування, державних установ та неприбуткових організацій</t>
  </si>
  <si>
    <t>Знижка для органів місцевого самоврядування, державних установ та неприбуткових організацій згідно наказу про облікову політику № 2 від 02.01.2018 року - 90 %</t>
  </si>
  <si>
    <t>Всього вартість виготовлення інформаційних матеріалів, щодо висвітлення роботи  органів місцевого самоврядування, державних установ та неприбуткових організацій</t>
  </si>
  <si>
    <t>трансляції інформаційних матеріалів, щодо висвітлення роботи  органів місцевого самоврядування, державних установ та неприбуткових організацій</t>
  </si>
  <si>
    <t>Всього вартість трансляції інформаційних матеріалів, щодо висвітлення роботи  органів місцевого самоврядування, державних установ та неприбуткових організацій</t>
  </si>
  <si>
    <t xml:space="preserve"> вартості розміщення оголошення для фізичних осіб </t>
  </si>
  <si>
    <t>Знижка  для фізичних осіб згідно наказу про облікову політику № 2 від 02.01.2018 року</t>
  </si>
  <si>
    <t xml:space="preserve">Всього вартість розміщення оголошення для фізичних осіб 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</si>
</sst>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0.0"/>
  </numFmts>
  <fonts count="2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44" fontId="20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49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49" fontId="6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49" fontId="0" fillId="0" borderId="1" xfId="0" applyNumberFormat="1" applyFont="1" applyBorder="1" applyAlignment="1">
      <alignment vertical="top" wrapText="1"/>
    </xf>
    <xf numFmtId="2" fontId="0" fillId="0" borderId="1" xfId="0" applyNumberFormat="1" applyFont="1" applyBorder="1" applyAlignment="1">
      <alignment wrapText="1"/>
    </xf>
    <xf numFmtId="49" fontId="1" fillId="2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 wrapText="1"/>
    </xf>
    <xf numFmtId="0" fontId="8" fillId="0" borderId="1" xfId="1" applyNumberFormat="1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vertical="top" wrapText="1"/>
    </xf>
    <xf numFmtId="49" fontId="6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1" xfId="0" applyFont="1" applyFill="1" applyBorder="1" applyAlignment="1">
      <alignment wrapText="1"/>
    </xf>
    <xf numFmtId="0" fontId="9" fillId="0" borderId="1" xfId="1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/>
    </xf>
    <xf numFmtId="49" fontId="11" fillId="2" borderId="1" xfId="0" applyNumberFormat="1" applyFont="1" applyFill="1" applyBorder="1" applyAlignment="1">
      <alignment vertical="top" wrapText="1"/>
    </xf>
    <xf numFmtId="0" fontId="10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2" borderId="1" xfId="0" applyFont="1" applyFill="1" applyBorder="1" applyAlignment="1">
      <alignment wrapText="1"/>
    </xf>
    <xf numFmtId="2" fontId="11" fillId="2" borderId="1" xfId="0" applyNumberFormat="1" applyFont="1" applyFill="1" applyBorder="1" applyAlignment="1">
      <alignment wrapText="1"/>
    </xf>
    <xf numFmtId="49" fontId="11" fillId="0" borderId="1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wrapText="1"/>
    </xf>
    <xf numFmtId="2" fontId="11" fillId="0" borderId="1" xfId="0" applyNumberFormat="1" applyFont="1" applyFill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0" xfId="0" applyFont="1"/>
    <xf numFmtId="0" fontId="10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0" fontId="12" fillId="0" borderId="0" xfId="0" applyFont="1" applyAlignment="1">
      <alignment vertical="top"/>
    </xf>
    <xf numFmtId="49" fontId="0" fillId="0" borderId="1" xfId="0" applyNumberForma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3" fillId="0" borderId="0" xfId="0" applyFont="1"/>
    <xf numFmtId="0" fontId="14" fillId="0" borderId="0" xfId="0" applyFont="1" applyAlignment="1">
      <alignment vertical="top"/>
    </xf>
    <xf numFmtId="0" fontId="16" fillId="0" borderId="0" xfId="0" applyFont="1"/>
    <xf numFmtId="0" fontId="17" fillId="0" borderId="0" xfId="0" applyFont="1"/>
    <xf numFmtId="0" fontId="14" fillId="0" borderId="0" xfId="0" applyFont="1"/>
    <xf numFmtId="0" fontId="18" fillId="0" borderId="0" xfId="0" applyFont="1"/>
    <xf numFmtId="0" fontId="19" fillId="0" borderId="0" xfId="0" applyFont="1"/>
    <xf numFmtId="49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wrapText="1"/>
    </xf>
    <xf numFmtId="1" fontId="3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wrapText="1"/>
    </xf>
    <xf numFmtId="1" fontId="6" fillId="2" borderId="1" xfId="0" applyNumberFormat="1" applyFont="1" applyFill="1" applyBorder="1" applyAlignment="1">
      <alignment wrapText="1"/>
    </xf>
    <xf numFmtId="1" fontId="11" fillId="0" borderId="1" xfId="0" applyNumberFormat="1" applyFont="1" applyBorder="1" applyAlignment="1">
      <alignment wrapText="1"/>
    </xf>
    <xf numFmtId="164" fontId="11" fillId="2" borderId="1" xfId="0" applyNumberFormat="1" applyFont="1" applyFill="1" applyBorder="1" applyAlignment="1">
      <alignment wrapText="1"/>
    </xf>
    <xf numFmtId="0" fontId="14" fillId="0" borderId="3" xfId="0" applyFont="1" applyBorder="1" applyAlignment="1">
      <alignment vertical="center"/>
    </xf>
    <xf numFmtId="44" fontId="14" fillId="0" borderId="0" xfId="2" applyFont="1" applyAlignment="1">
      <alignment vertical="top"/>
    </xf>
    <xf numFmtId="1" fontId="11" fillId="2" borderId="1" xfId="0" applyNumberFormat="1" applyFont="1" applyFill="1" applyBorder="1" applyAlignment="1">
      <alignment wrapText="1"/>
    </xf>
    <xf numFmtId="49" fontId="10" fillId="0" borderId="0" xfId="0" applyNumberFormat="1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wrapText="1"/>
    </xf>
    <xf numFmtId="1" fontId="3" fillId="0" borderId="0" xfId="0" applyNumberFormat="1" applyFont="1" applyFill="1" applyBorder="1" applyAlignment="1">
      <alignment wrapText="1"/>
    </xf>
    <xf numFmtId="0" fontId="15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15" fillId="0" borderId="3" xfId="0" applyFont="1" applyBorder="1" applyAlignment="1">
      <alignment horizontal="center" vertical="top"/>
    </xf>
  </cellXfs>
  <cellStyles count="3">
    <cellStyle name="Денежный" xfId="2" builtinId="4"/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opLeftCell="A13" workbookViewId="0">
      <selection activeCell="H40" sqref="H40"/>
    </sheetView>
  </sheetViews>
  <sheetFormatPr defaultRowHeight="14.4"/>
  <cols>
    <col min="1" max="1" width="46.21875" customWidth="1"/>
    <col min="2" max="2" width="6.88671875" customWidth="1"/>
    <col min="3" max="3" width="9.33203125" customWidth="1"/>
    <col min="4" max="4" width="7" customWidth="1"/>
    <col min="5" max="5" width="14.33203125" customWidth="1"/>
  </cols>
  <sheetData>
    <row r="1" spans="1:5" ht="17.399999999999999">
      <c r="A1" s="54" t="s">
        <v>52</v>
      </c>
      <c r="B1" s="54"/>
      <c r="C1" s="54"/>
      <c r="D1" s="54"/>
      <c r="E1" s="54"/>
    </row>
    <row r="2" spans="1:5" ht="15.6">
      <c r="A2" s="75" t="s">
        <v>60</v>
      </c>
      <c r="B2" s="75"/>
      <c r="C2" s="75"/>
      <c r="D2" s="75"/>
      <c r="E2" s="75"/>
    </row>
    <row r="4" spans="1:5" ht="17.399999999999999">
      <c r="A4" s="76" t="s">
        <v>61</v>
      </c>
      <c r="B4" s="76"/>
      <c r="C4" s="76"/>
      <c r="D4" s="56"/>
      <c r="E4" s="56"/>
    </row>
    <row r="5" spans="1:5" ht="17.399999999999999">
      <c r="A5" s="67" t="s">
        <v>119</v>
      </c>
      <c r="B5" s="67"/>
      <c r="C5" s="67"/>
    </row>
    <row r="6" spans="1:5" ht="21.6" customHeight="1">
      <c r="A6" s="5" t="s">
        <v>0</v>
      </c>
      <c r="B6" s="5" t="s">
        <v>1</v>
      </c>
      <c r="C6" s="5" t="s">
        <v>2</v>
      </c>
      <c r="D6" s="5" t="s">
        <v>11</v>
      </c>
      <c r="E6" s="7" t="s">
        <v>3</v>
      </c>
    </row>
    <row r="7" spans="1:5">
      <c r="A7" s="34" t="s">
        <v>4</v>
      </c>
      <c r="B7" s="36"/>
      <c r="C7" s="36"/>
      <c r="D7" s="36"/>
      <c r="E7" s="36"/>
    </row>
    <row r="8" spans="1:5">
      <c r="A8" s="33" t="s">
        <v>36</v>
      </c>
      <c r="B8" s="36" t="s">
        <v>34</v>
      </c>
      <c r="C8" s="36">
        <v>4</v>
      </c>
      <c r="D8" s="36">
        <v>29.16</v>
      </c>
      <c r="E8" s="37">
        <f t="shared" ref="E8:E10" si="0">C8*D8</f>
        <v>116.64</v>
      </c>
    </row>
    <row r="9" spans="1:5">
      <c r="A9" s="33" t="s">
        <v>37</v>
      </c>
      <c r="B9" s="36" t="s">
        <v>34</v>
      </c>
      <c r="C9" s="36">
        <v>4</v>
      </c>
      <c r="D9" s="36">
        <v>22.53</v>
      </c>
      <c r="E9" s="37">
        <f t="shared" si="0"/>
        <v>90.12</v>
      </c>
    </row>
    <row r="10" spans="1:5">
      <c r="A10" s="33" t="s">
        <v>5</v>
      </c>
      <c r="B10" s="36" t="s">
        <v>26</v>
      </c>
      <c r="C10" s="36">
        <v>5</v>
      </c>
      <c r="D10" s="36">
        <v>0.32</v>
      </c>
      <c r="E10" s="37">
        <f t="shared" si="0"/>
        <v>1.6</v>
      </c>
    </row>
    <row r="11" spans="1:5">
      <c r="A11" s="33"/>
      <c r="B11" s="36"/>
      <c r="C11" s="36"/>
      <c r="D11" s="36"/>
      <c r="E11" s="37"/>
    </row>
    <row r="12" spans="1:5">
      <c r="A12" s="33"/>
      <c r="B12" s="36"/>
      <c r="C12" s="36"/>
      <c r="D12" s="36"/>
      <c r="E12" s="37"/>
    </row>
    <row r="13" spans="1:5">
      <c r="A13" s="34" t="s">
        <v>7</v>
      </c>
      <c r="B13" s="36"/>
      <c r="C13" s="36"/>
      <c r="D13" s="36"/>
      <c r="E13" s="37">
        <f>SUM(E8:E10)</f>
        <v>208.35999999999999</v>
      </c>
    </row>
    <row r="14" spans="1:5">
      <c r="A14" s="34" t="s">
        <v>8</v>
      </c>
      <c r="B14" s="36"/>
      <c r="C14" s="36"/>
      <c r="D14" s="36"/>
      <c r="E14" s="37">
        <f>E13*22%</f>
        <v>45.839199999999998</v>
      </c>
    </row>
    <row r="15" spans="1:5" ht="24">
      <c r="A15" s="35" t="s">
        <v>9</v>
      </c>
      <c r="B15" s="38"/>
      <c r="C15" s="38"/>
      <c r="D15" s="38"/>
      <c r="E15" s="39">
        <f>(E13+E14)*1.1634</f>
        <v>295.73534927999998</v>
      </c>
    </row>
    <row r="16" spans="1:5">
      <c r="A16" s="40"/>
      <c r="B16" s="41"/>
      <c r="C16" s="41"/>
      <c r="D16" s="41"/>
      <c r="E16" s="42"/>
    </row>
    <row r="17" spans="1:5">
      <c r="A17" s="34" t="s">
        <v>85</v>
      </c>
      <c r="B17" s="43"/>
      <c r="C17" s="44"/>
      <c r="D17" s="36"/>
      <c r="E17" s="36"/>
    </row>
    <row r="18" spans="1:5" ht="24" hidden="1">
      <c r="A18" s="32" t="s">
        <v>29</v>
      </c>
      <c r="B18" s="36" t="s">
        <v>26</v>
      </c>
      <c r="C18" s="36"/>
      <c r="D18" s="36">
        <v>0.03</v>
      </c>
      <c r="E18" s="37">
        <f t="shared" ref="E18:E25" si="1">C18*D18</f>
        <v>0</v>
      </c>
    </row>
    <row r="19" spans="1:5" ht="24" hidden="1">
      <c r="A19" s="33" t="s">
        <v>12</v>
      </c>
      <c r="B19" s="36" t="s">
        <v>26</v>
      </c>
      <c r="C19" s="36"/>
      <c r="D19" s="36">
        <v>0.18</v>
      </c>
      <c r="E19" s="37">
        <f t="shared" si="1"/>
        <v>0</v>
      </c>
    </row>
    <row r="20" spans="1:5" hidden="1">
      <c r="A20" s="33" t="s">
        <v>15</v>
      </c>
      <c r="B20" s="36" t="s">
        <v>26</v>
      </c>
      <c r="C20" s="36"/>
      <c r="D20" s="36">
        <v>0.01</v>
      </c>
      <c r="E20" s="37">
        <f t="shared" si="1"/>
        <v>0</v>
      </c>
    </row>
    <row r="21" spans="1:5" ht="24" hidden="1">
      <c r="A21" s="32" t="s">
        <v>14</v>
      </c>
      <c r="B21" s="36" t="s">
        <v>26</v>
      </c>
      <c r="C21" s="36"/>
      <c r="D21" s="36">
        <v>0.01</v>
      </c>
      <c r="E21" s="37">
        <f t="shared" si="1"/>
        <v>0</v>
      </c>
    </row>
    <row r="22" spans="1:5" hidden="1">
      <c r="A22" s="32" t="s">
        <v>13</v>
      </c>
      <c r="B22" s="36" t="s">
        <v>26</v>
      </c>
      <c r="C22" s="36"/>
      <c r="D22" s="36">
        <v>0.32</v>
      </c>
      <c r="E22" s="37">
        <f t="shared" si="1"/>
        <v>0</v>
      </c>
    </row>
    <row r="23" spans="1:5" ht="24" hidden="1">
      <c r="A23" s="32" t="s">
        <v>22</v>
      </c>
      <c r="B23" s="36" t="s">
        <v>26</v>
      </c>
      <c r="C23" s="36"/>
      <c r="D23" s="36">
        <v>0.01</v>
      </c>
      <c r="E23" s="37">
        <f t="shared" si="1"/>
        <v>0</v>
      </c>
    </row>
    <row r="24" spans="1:5">
      <c r="A24" s="32" t="s">
        <v>30</v>
      </c>
      <c r="B24" s="36" t="s">
        <v>26</v>
      </c>
      <c r="C24" s="36">
        <v>1</v>
      </c>
      <c r="D24" s="36">
        <v>0.01</v>
      </c>
      <c r="E24" s="37">
        <f t="shared" si="1"/>
        <v>0.01</v>
      </c>
    </row>
    <row r="25" spans="1:5" hidden="1">
      <c r="A25" s="32" t="s">
        <v>25</v>
      </c>
      <c r="B25" s="36" t="s">
        <v>26</v>
      </c>
      <c r="C25" s="36"/>
      <c r="D25" s="36">
        <v>0.03</v>
      </c>
      <c r="E25" s="37">
        <f t="shared" si="1"/>
        <v>0</v>
      </c>
    </row>
    <row r="26" spans="1:5">
      <c r="A26" s="32" t="s">
        <v>31</v>
      </c>
      <c r="B26" s="36" t="s">
        <v>51</v>
      </c>
      <c r="C26" s="36"/>
      <c r="D26" s="36"/>
      <c r="E26" s="37">
        <v>3.4</v>
      </c>
    </row>
    <row r="27" spans="1:5">
      <c r="A27" s="32" t="s">
        <v>67</v>
      </c>
      <c r="B27" s="36" t="s">
        <v>26</v>
      </c>
      <c r="C27" s="36">
        <v>240</v>
      </c>
      <c r="D27" s="36">
        <v>0.09</v>
      </c>
      <c r="E27" s="37">
        <f>C27*D27</f>
        <v>21.599999999999998</v>
      </c>
    </row>
    <row r="28" spans="1:5">
      <c r="A28" s="32" t="s">
        <v>69</v>
      </c>
      <c r="B28" s="36" t="s">
        <v>26</v>
      </c>
      <c r="C28" s="36">
        <v>240</v>
      </c>
      <c r="D28" s="36">
        <v>0.34</v>
      </c>
      <c r="E28" s="37">
        <f>C28*D28</f>
        <v>81.600000000000009</v>
      </c>
    </row>
    <row r="29" spans="1:5">
      <c r="A29" s="32"/>
      <c r="B29" s="36"/>
      <c r="C29" s="36"/>
      <c r="D29" s="36"/>
      <c r="E29" s="37"/>
    </row>
    <row r="30" spans="1:5">
      <c r="A30" s="32"/>
      <c r="B30" s="36"/>
      <c r="C30" s="36"/>
      <c r="D30" s="36"/>
      <c r="E30" s="37"/>
    </row>
    <row r="31" spans="1:5">
      <c r="A31" s="34" t="s">
        <v>16</v>
      </c>
      <c r="B31" s="36"/>
      <c r="C31" s="36"/>
      <c r="D31" s="36"/>
      <c r="E31" s="37">
        <f>SUM(E18:E30)</f>
        <v>106.61000000000001</v>
      </c>
    </row>
    <row r="32" spans="1:5">
      <c r="A32" s="35" t="s">
        <v>20</v>
      </c>
      <c r="B32" s="45"/>
      <c r="C32" s="45"/>
      <c r="D32" s="45"/>
      <c r="E32" s="46">
        <f>E15+E31</f>
        <v>402.34534927999999</v>
      </c>
    </row>
    <row r="33" spans="1:5">
      <c r="A33" s="33" t="s">
        <v>43</v>
      </c>
      <c r="B33" s="36" t="s">
        <v>26</v>
      </c>
      <c r="C33" s="36">
        <v>240</v>
      </c>
      <c r="D33" s="36">
        <v>0.49</v>
      </c>
      <c r="E33" s="37">
        <f t="shared" ref="E33:E34" si="2">C33*D33</f>
        <v>117.6</v>
      </c>
    </row>
    <row r="34" spans="1:5">
      <c r="A34" s="33" t="s">
        <v>44</v>
      </c>
      <c r="B34" s="36" t="s">
        <v>26</v>
      </c>
      <c r="C34" s="36">
        <v>240</v>
      </c>
      <c r="D34" s="36">
        <v>0.03</v>
      </c>
      <c r="E34" s="37">
        <f t="shared" si="2"/>
        <v>7.1999999999999993</v>
      </c>
    </row>
    <row r="35" spans="1:5">
      <c r="A35" s="35" t="s">
        <v>32</v>
      </c>
      <c r="B35" s="45"/>
      <c r="C35" s="45"/>
      <c r="D35" s="45"/>
      <c r="E35" s="46">
        <f>SUM(E33:E34)</f>
        <v>124.8</v>
      </c>
    </row>
    <row r="36" spans="1:5">
      <c r="A36" s="35" t="s">
        <v>20</v>
      </c>
      <c r="B36" s="38"/>
      <c r="C36" s="38"/>
      <c r="D36" s="38"/>
      <c r="E36" s="39">
        <f>E32+E35</f>
        <v>527.14534928</v>
      </c>
    </row>
    <row r="37" spans="1:5">
      <c r="A37" s="33" t="s">
        <v>21</v>
      </c>
      <c r="B37" s="47"/>
      <c r="C37" s="47"/>
      <c r="D37" s="47"/>
      <c r="E37" s="48">
        <f>E36*7%</f>
        <v>36.900174449600001</v>
      </c>
    </row>
    <row r="38" spans="1:5">
      <c r="A38" s="33" t="s">
        <v>17</v>
      </c>
      <c r="B38" s="36"/>
      <c r="C38" s="36"/>
      <c r="D38" s="36"/>
      <c r="E38" s="37">
        <f>(E36+E37)*10%</f>
        <v>56.404552372960012</v>
      </c>
    </row>
    <row r="39" spans="1:5">
      <c r="A39" s="33" t="s">
        <v>18</v>
      </c>
      <c r="B39" s="36"/>
      <c r="C39" s="36"/>
      <c r="D39" s="36"/>
      <c r="E39" s="37">
        <f>E38*18%</f>
        <v>10.152819427132801</v>
      </c>
    </row>
    <row r="40" spans="1:5" ht="27.6" customHeight="1">
      <c r="A40" s="34" t="s">
        <v>100</v>
      </c>
      <c r="B40" s="47"/>
      <c r="C40" s="47"/>
      <c r="D40" s="47"/>
      <c r="E40" s="65">
        <f>E36+E37+E38</f>
        <v>620.45007610256005</v>
      </c>
    </row>
    <row r="41" spans="1:5" ht="36" customHeight="1">
      <c r="A41" s="60" t="s">
        <v>86</v>
      </c>
      <c r="B41" s="61" t="s">
        <v>42</v>
      </c>
      <c r="C41" s="61"/>
      <c r="D41" s="61"/>
      <c r="E41" s="62">
        <f>E40/60</f>
        <v>10.340834601709334</v>
      </c>
    </row>
    <row r="43" spans="1:5" ht="18">
      <c r="A43" s="57" t="s">
        <v>55</v>
      </c>
      <c r="B43" s="57"/>
      <c r="C43" s="57" t="s">
        <v>56</v>
      </c>
      <c r="D43" s="58"/>
    </row>
    <row r="44" spans="1:5" ht="18">
      <c r="A44" s="59"/>
      <c r="B44" s="59"/>
      <c r="C44" s="59"/>
      <c r="D44" s="58"/>
    </row>
    <row r="45" spans="1:5" ht="18">
      <c r="A45" s="57" t="s">
        <v>57</v>
      </c>
      <c r="B45" s="57"/>
      <c r="C45" s="57" t="s">
        <v>58</v>
      </c>
      <c r="D45" s="58"/>
    </row>
  </sheetData>
  <mergeCells count="2">
    <mergeCell ref="A2:E2"/>
    <mergeCell ref="A4:C4"/>
  </mergeCells>
  <pageMargins left="1.1811023622047245" right="0" top="0.39370078740157483" bottom="0" header="0.31496062992125984" footer="0.31496062992125984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3"/>
  <sheetViews>
    <sheetView topLeftCell="A13" workbookViewId="0">
      <selection activeCell="H39" sqref="H39"/>
    </sheetView>
  </sheetViews>
  <sheetFormatPr defaultRowHeight="14.4"/>
  <cols>
    <col min="1" max="1" width="49.5546875" customWidth="1"/>
    <col min="2" max="2" width="4.77734375" customWidth="1"/>
    <col min="3" max="3" width="11.77734375" customWidth="1"/>
    <col min="4" max="4" width="7" customWidth="1"/>
    <col min="5" max="5" width="11.6640625" customWidth="1"/>
  </cols>
  <sheetData>
    <row r="1" spans="1:6" ht="18" customHeight="1">
      <c r="A1" s="68" t="s">
        <v>52</v>
      </c>
      <c r="B1" s="68"/>
      <c r="C1" s="68"/>
      <c r="D1" s="68"/>
      <c r="E1" s="68"/>
      <c r="F1" s="68"/>
    </row>
    <row r="2" spans="1:6" ht="33" customHeight="1">
      <c r="A2" s="75" t="s">
        <v>60</v>
      </c>
      <c r="B2" s="75"/>
      <c r="C2" s="75"/>
      <c r="D2" s="75"/>
      <c r="E2" s="75"/>
    </row>
    <row r="4" spans="1:6" ht="17.399999999999999">
      <c r="A4" s="76" t="s">
        <v>61</v>
      </c>
      <c r="B4" s="76"/>
      <c r="C4" s="76"/>
    </row>
    <row r="5" spans="1:6" ht="21" customHeight="1">
      <c r="A5" s="79" t="s">
        <v>62</v>
      </c>
      <c r="B5" s="79"/>
      <c r="C5" s="79"/>
      <c r="D5" s="79"/>
      <c r="E5" s="79"/>
      <c r="F5" s="51"/>
    </row>
    <row r="6" spans="1:6" ht="27" customHeight="1">
      <c r="A6" s="9" t="s">
        <v>0</v>
      </c>
      <c r="B6" s="9" t="s">
        <v>1</v>
      </c>
      <c r="C6" s="9" t="s">
        <v>2</v>
      </c>
      <c r="D6" s="9" t="s">
        <v>11</v>
      </c>
      <c r="E6" s="28" t="s">
        <v>23</v>
      </c>
    </row>
    <row r="7" spans="1:6">
      <c r="A7" s="8" t="s">
        <v>4</v>
      </c>
      <c r="B7" s="25"/>
      <c r="C7" s="25"/>
      <c r="D7" s="25"/>
      <c r="E7" s="25"/>
    </row>
    <row r="8" spans="1:6" ht="27.6">
      <c r="A8" s="26" t="s">
        <v>49</v>
      </c>
      <c r="B8" s="25" t="s">
        <v>26</v>
      </c>
      <c r="C8" s="25">
        <v>10</v>
      </c>
      <c r="D8" s="25">
        <v>0.36</v>
      </c>
      <c r="E8" s="13">
        <f t="shared" ref="E8:E11" si="0">C8*D8</f>
        <v>3.5999999999999996</v>
      </c>
    </row>
    <row r="9" spans="1:6">
      <c r="A9" s="26" t="s">
        <v>28</v>
      </c>
      <c r="B9" s="25" t="s">
        <v>26</v>
      </c>
      <c r="C9" s="25">
        <v>10</v>
      </c>
      <c r="D9" s="25">
        <v>0.38</v>
      </c>
      <c r="E9" s="13">
        <f t="shared" si="0"/>
        <v>3.8</v>
      </c>
    </row>
    <row r="10" spans="1:6">
      <c r="A10" s="26" t="s">
        <v>6</v>
      </c>
      <c r="B10" s="25" t="s">
        <v>26</v>
      </c>
      <c r="C10" s="25">
        <v>15</v>
      </c>
      <c r="D10" s="25">
        <v>0.32</v>
      </c>
      <c r="E10" s="13">
        <f t="shared" si="0"/>
        <v>4.8</v>
      </c>
    </row>
    <row r="11" spans="1:6">
      <c r="A11" s="26" t="s">
        <v>5</v>
      </c>
      <c r="B11" s="25" t="s">
        <v>26</v>
      </c>
      <c r="C11" s="25">
        <v>10</v>
      </c>
      <c r="D11" s="25">
        <v>0.32</v>
      </c>
      <c r="E11" s="13">
        <f t="shared" si="0"/>
        <v>3.2</v>
      </c>
    </row>
    <row r="12" spans="1:6">
      <c r="A12" s="26"/>
      <c r="B12" s="25"/>
      <c r="C12" s="25"/>
      <c r="D12" s="25"/>
      <c r="E12" s="13"/>
    </row>
    <row r="13" spans="1:6">
      <c r="A13" s="8" t="s">
        <v>7</v>
      </c>
      <c r="B13" s="25"/>
      <c r="C13" s="25"/>
      <c r="D13" s="25"/>
      <c r="E13" s="13">
        <f>SUM(E8:E11)</f>
        <v>15.399999999999999</v>
      </c>
    </row>
    <row r="14" spans="1:6">
      <c r="A14" s="8" t="s">
        <v>8</v>
      </c>
      <c r="B14" s="25"/>
      <c r="C14" s="25"/>
      <c r="D14" s="25"/>
      <c r="E14" s="13">
        <f>E13*22%</f>
        <v>3.3879999999999999</v>
      </c>
    </row>
    <row r="15" spans="1:6" ht="27.6">
      <c r="A15" s="14" t="s">
        <v>9</v>
      </c>
      <c r="B15" s="15"/>
      <c r="C15" s="15"/>
      <c r="D15" s="15"/>
      <c r="E15" s="16">
        <f>(E13+E14)*1.1634</f>
        <v>21.857959199999996</v>
      </c>
    </row>
    <row r="16" spans="1:6">
      <c r="A16" s="27"/>
      <c r="B16" s="28"/>
      <c r="C16" s="28"/>
      <c r="D16" s="28"/>
      <c r="E16" s="29"/>
    </row>
    <row r="17" spans="1:5">
      <c r="A17" s="8" t="s">
        <v>10</v>
      </c>
      <c r="B17" s="25"/>
      <c r="C17" s="30"/>
      <c r="D17" s="25"/>
      <c r="E17" s="25"/>
    </row>
    <row r="18" spans="1:5" ht="18.600000000000001" customHeight="1">
      <c r="A18" s="32" t="s">
        <v>29</v>
      </c>
      <c r="B18" s="25" t="s">
        <v>26</v>
      </c>
      <c r="C18" s="25">
        <v>5</v>
      </c>
      <c r="D18" s="25">
        <v>0.03</v>
      </c>
      <c r="E18" s="13">
        <f t="shared" ref="E18:E22" si="1">C18*D18</f>
        <v>0.15</v>
      </c>
    </row>
    <row r="19" spans="1:5">
      <c r="A19" s="33" t="s">
        <v>12</v>
      </c>
      <c r="B19" s="25" t="s">
        <v>26</v>
      </c>
      <c r="C19" s="25">
        <v>5</v>
      </c>
      <c r="D19" s="25">
        <v>0.18</v>
      </c>
      <c r="E19" s="13">
        <f t="shared" si="1"/>
        <v>0.89999999999999991</v>
      </c>
    </row>
    <row r="20" spans="1:5">
      <c r="A20" s="33" t="s">
        <v>15</v>
      </c>
      <c r="B20" s="25" t="s">
        <v>26</v>
      </c>
      <c r="C20" s="25">
        <v>5</v>
      </c>
      <c r="D20" s="25">
        <v>0.01</v>
      </c>
      <c r="E20" s="13">
        <f t="shared" si="1"/>
        <v>0.05</v>
      </c>
    </row>
    <row r="21" spans="1:5" ht="24">
      <c r="A21" s="32" t="s">
        <v>14</v>
      </c>
      <c r="B21" s="25" t="s">
        <v>26</v>
      </c>
      <c r="C21" s="25">
        <v>5</v>
      </c>
      <c r="D21" s="25">
        <v>0.01</v>
      </c>
      <c r="E21" s="13">
        <f t="shared" si="1"/>
        <v>0.05</v>
      </c>
    </row>
    <row r="22" spans="1:5">
      <c r="A22" s="32" t="s">
        <v>13</v>
      </c>
      <c r="B22" s="25" t="s">
        <v>26</v>
      </c>
      <c r="C22" s="25">
        <v>5</v>
      </c>
      <c r="D22" s="25">
        <v>0.32</v>
      </c>
      <c r="E22" s="13">
        <f t="shared" si="1"/>
        <v>1.6</v>
      </c>
    </row>
    <row r="23" spans="1:5" ht="24">
      <c r="A23" s="32" t="s">
        <v>22</v>
      </c>
      <c r="B23" s="25" t="s">
        <v>26</v>
      </c>
      <c r="C23" s="25">
        <v>5</v>
      </c>
      <c r="D23" s="25">
        <v>0.01</v>
      </c>
      <c r="E23" s="13">
        <f>C23*D23</f>
        <v>0.05</v>
      </c>
    </row>
    <row r="24" spans="1:5">
      <c r="A24" s="32" t="s">
        <v>30</v>
      </c>
      <c r="B24" s="25" t="s">
        <v>26</v>
      </c>
      <c r="C24" s="25">
        <v>5</v>
      </c>
      <c r="D24" s="25">
        <v>0.01</v>
      </c>
      <c r="E24" s="13">
        <f>C24*D24</f>
        <v>0.05</v>
      </c>
    </row>
    <row r="25" spans="1:5">
      <c r="A25" s="32" t="s">
        <v>25</v>
      </c>
      <c r="B25" s="25" t="s">
        <v>26</v>
      </c>
      <c r="C25" s="25">
        <v>5</v>
      </c>
      <c r="D25" s="25">
        <v>0.03</v>
      </c>
      <c r="E25" s="13">
        <f>C25*D25</f>
        <v>0.15</v>
      </c>
    </row>
    <row r="26" spans="1:5">
      <c r="A26" s="32" t="s">
        <v>50</v>
      </c>
      <c r="B26" s="36" t="s">
        <v>51</v>
      </c>
      <c r="C26" s="25"/>
      <c r="D26" s="25"/>
      <c r="E26" s="13">
        <v>0.95</v>
      </c>
    </row>
    <row r="27" spans="1:5">
      <c r="A27" s="32" t="s">
        <v>67</v>
      </c>
      <c r="B27" s="25" t="s">
        <v>26</v>
      </c>
      <c r="C27" s="25">
        <v>15</v>
      </c>
      <c r="D27" s="25">
        <v>0.09</v>
      </c>
      <c r="E27" s="13">
        <f>C27*D27</f>
        <v>1.3499999999999999</v>
      </c>
    </row>
    <row r="28" spans="1:5">
      <c r="A28" s="32" t="s">
        <v>68</v>
      </c>
      <c r="B28" s="25" t="s">
        <v>26</v>
      </c>
      <c r="C28" s="25">
        <v>15</v>
      </c>
      <c r="D28" s="25">
        <v>0.34</v>
      </c>
      <c r="E28" s="13">
        <f>C28*D28</f>
        <v>5.1000000000000005</v>
      </c>
    </row>
    <row r="29" spans="1:5">
      <c r="A29" s="40" t="s">
        <v>16</v>
      </c>
      <c r="B29" s="28"/>
      <c r="C29" s="28"/>
      <c r="D29" s="28"/>
      <c r="E29" s="29">
        <f>SUM(E18:E28)</f>
        <v>10.399999999999999</v>
      </c>
    </row>
    <row r="30" spans="1:5">
      <c r="A30" s="35" t="s">
        <v>20</v>
      </c>
      <c r="B30" s="15"/>
      <c r="C30" s="15"/>
      <c r="D30" s="15"/>
      <c r="E30" s="16">
        <f>E15+E29</f>
        <v>32.257959199999995</v>
      </c>
    </row>
    <row r="31" spans="1:5">
      <c r="A31" s="33" t="s">
        <v>63</v>
      </c>
      <c r="B31" s="25" t="s">
        <v>26</v>
      </c>
      <c r="C31" s="25">
        <v>15</v>
      </c>
      <c r="D31" s="25">
        <v>3.51</v>
      </c>
      <c r="E31" s="13">
        <f t="shared" ref="E31:E32" si="2">C31*D31</f>
        <v>52.65</v>
      </c>
    </row>
    <row r="32" spans="1:5">
      <c r="A32" s="33" t="s">
        <v>64</v>
      </c>
      <c r="B32" s="25" t="s">
        <v>26</v>
      </c>
      <c r="C32" s="25">
        <v>15</v>
      </c>
      <c r="D32" s="25">
        <v>0.22</v>
      </c>
      <c r="E32" s="13">
        <f t="shared" si="2"/>
        <v>3.3</v>
      </c>
    </row>
    <row r="33" spans="1:6">
      <c r="A33" s="40" t="s">
        <v>32</v>
      </c>
      <c r="B33" s="28"/>
      <c r="C33" s="28"/>
      <c r="D33" s="28"/>
      <c r="E33" s="29">
        <f>SUM(E31:E32)</f>
        <v>55.949999999999996</v>
      </c>
    </row>
    <row r="34" spans="1:6">
      <c r="A34" s="35" t="s">
        <v>20</v>
      </c>
      <c r="B34" s="15"/>
      <c r="C34" s="15"/>
      <c r="D34" s="15"/>
      <c r="E34" s="16">
        <f>E30+E33</f>
        <v>88.207959199999991</v>
      </c>
    </row>
    <row r="35" spans="1:6">
      <c r="A35" s="33" t="s">
        <v>48</v>
      </c>
      <c r="B35" s="9"/>
      <c r="C35" s="9"/>
      <c r="D35" s="9"/>
      <c r="E35" s="10">
        <f>E34*7%</f>
        <v>6.1745571439999996</v>
      </c>
    </row>
    <row r="36" spans="1:6">
      <c r="A36" s="35" t="s">
        <v>20</v>
      </c>
      <c r="B36" s="15"/>
      <c r="C36" s="15"/>
      <c r="D36" s="15"/>
      <c r="E36" s="16">
        <f>E34+E35</f>
        <v>94.382516343999995</v>
      </c>
    </row>
    <row r="37" spans="1:6">
      <c r="A37" s="33" t="s">
        <v>65</v>
      </c>
      <c r="B37" s="25"/>
      <c r="C37" s="25"/>
      <c r="D37" s="25"/>
      <c r="E37" s="13">
        <f>E36*5%</f>
        <v>4.7191258172000001</v>
      </c>
    </row>
    <row r="38" spans="1:6">
      <c r="A38" s="33" t="s">
        <v>18</v>
      </c>
      <c r="B38" s="25"/>
      <c r="C38" s="25"/>
      <c r="D38" s="25"/>
      <c r="E38" s="13">
        <f>E37*18%</f>
        <v>0.84944264709600004</v>
      </c>
    </row>
    <row r="39" spans="1:6">
      <c r="A39" s="35" t="s">
        <v>24</v>
      </c>
      <c r="B39" s="31"/>
      <c r="C39" s="31"/>
      <c r="D39" s="31"/>
      <c r="E39" s="64">
        <f>E36+E37+E38</f>
        <v>99.951084808295988</v>
      </c>
      <c r="F39" s="1"/>
    </row>
    <row r="41" spans="1:6" ht="18">
      <c r="A41" s="57" t="s">
        <v>55</v>
      </c>
      <c r="B41" s="57"/>
      <c r="C41" s="57" t="s">
        <v>56</v>
      </c>
      <c r="D41" s="58"/>
    </row>
    <row r="42" spans="1:6" ht="18">
      <c r="A42" s="59"/>
      <c r="B42" s="59"/>
      <c r="C42" s="59"/>
      <c r="D42" s="58"/>
    </row>
    <row r="43" spans="1:6" ht="18">
      <c r="A43" s="57" t="s">
        <v>57</v>
      </c>
      <c r="B43" s="57"/>
      <c r="C43" s="57" t="s">
        <v>58</v>
      </c>
      <c r="D43" s="58"/>
    </row>
  </sheetData>
  <mergeCells count="3">
    <mergeCell ref="A4:C4"/>
    <mergeCell ref="A5:E5"/>
    <mergeCell ref="A2:E2"/>
  </mergeCells>
  <pageMargins left="1.1811023622047245" right="0" top="0" bottom="0" header="0.31496062992125984" footer="0.31496062992125984"/>
  <pageSetup paperSize="9" orientation="portrait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3"/>
  <sheetViews>
    <sheetView topLeftCell="A22" workbookViewId="0">
      <selection activeCell="A31" sqref="A31:E32"/>
    </sheetView>
  </sheetViews>
  <sheetFormatPr defaultRowHeight="14.4"/>
  <cols>
    <col min="1" max="1" width="50.5546875" customWidth="1"/>
    <col min="2" max="2" width="4.77734375" customWidth="1"/>
    <col min="3" max="3" width="9.88671875" customWidth="1"/>
    <col min="4" max="4" width="7" customWidth="1"/>
    <col min="5" max="5" width="12.44140625" customWidth="1"/>
  </cols>
  <sheetData>
    <row r="1" spans="1:6" ht="17.399999999999999">
      <c r="A1" s="54" t="s">
        <v>52</v>
      </c>
      <c r="B1" s="54"/>
      <c r="C1" s="54"/>
      <c r="D1" s="54"/>
      <c r="E1" s="54"/>
      <c r="F1" s="54"/>
    </row>
    <row r="2" spans="1:6" ht="30" customHeight="1">
      <c r="A2" s="75" t="s">
        <v>60</v>
      </c>
      <c r="B2" s="75"/>
      <c r="C2" s="75"/>
      <c r="D2" s="75"/>
      <c r="E2" s="75"/>
    </row>
    <row r="4" spans="1:6" ht="17.399999999999999">
      <c r="A4" s="76" t="s">
        <v>61</v>
      </c>
      <c r="B4" s="76"/>
      <c r="C4" s="76"/>
      <c r="D4" s="56"/>
      <c r="E4" s="56"/>
    </row>
    <row r="5" spans="1:6" ht="36" customHeight="1">
      <c r="A5" s="78" t="s">
        <v>101</v>
      </c>
      <c r="B5" s="78"/>
      <c r="C5" s="78"/>
      <c r="D5" s="78"/>
      <c r="E5" s="78"/>
      <c r="F5" s="51"/>
    </row>
    <row r="6" spans="1:6" ht="26.4" customHeight="1">
      <c r="A6" s="9" t="s">
        <v>0</v>
      </c>
      <c r="B6" s="9" t="s">
        <v>1</v>
      </c>
      <c r="C6" s="9" t="s">
        <v>2</v>
      </c>
      <c r="D6" s="9" t="s">
        <v>11</v>
      </c>
      <c r="E6" s="28" t="s">
        <v>23</v>
      </c>
    </row>
    <row r="7" spans="1:6">
      <c r="A7" s="8" t="s">
        <v>4</v>
      </c>
      <c r="B7" s="25"/>
      <c r="C7" s="25"/>
      <c r="D7" s="25"/>
      <c r="E7" s="25"/>
    </row>
    <row r="8" spans="1:6" ht="27.6">
      <c r="A8" s="26" t="s">
        <v>49</v>
      </c>
      <c r="B8" s="25" t="s">
        <v>26</v>
      </c>
      <c r="C8" s="25">
        <v>20</v>
      </c>
      <c r="D8" s="25">
        <v>0.36</v>
      </c>
      <c r="E8" s="13">
        <f t="shared" ref="E8:E11" si="0">C8*D8</f>
        <v>7.1999999999999993</v>
      </c>
    </row>
    <row r="9" spans="1:6">
      <c r="A9" s="26" t="s">
        <v>28</v>
      </c>
      <c r="B9" s="25" t="s">
        <v>26</v>
      </c>
      <c r="C9" s="25">
        <v>20</v>
      </c>
      <c r="D9" s="25">
        <v>0.38</v>
      </c>
      <c r="E9" s="13">
        <f t="shared" si="0"/>
        <v>7.6</v>
      </c>
    </row>
    <row r="10" spans="1:6">
      <c r="A10" s="26" t="s">
        <v>6</v>
      </c>
      <c r="B10" s="25" t="s">
        <v>26</v>
      </c>
      <c r="C10" s="25">
        <v>20</v>
      </c>
      <c r="D10" s="25">
        <v>0.32</v>
      </c>
      <c r="E10" s="13">
        <f t="shared" si="0"/>
        <v>6.4</v>
      </c>
    </row>
    <row r="11" spans="1:6">
      <c r="A11" s="26" t="s">
        <v>5</v>
      </c>
      <c r="B11" s="25" t="s">
        <v>26</v>
      </c>
      <c r="C11" s="25">
        <v>18</v>
      </c>
      <c r="D11" s="25">
        <v>0.32</v>
      </c>
      <c r="E11" s="13">
        <f t="shared" si="0"/>
        <v>5.76</v>
      </c>
    </row>
    <row r="12" spans="1:6">
      <c r="A12" s="26"/>
      <c r="B12" s="25"/>
      <c r="C12" s="25"/>
      <c r="D12" s="25"/>
      <c r="E12" s="13"/>
    </row>
    <row r="13" spans="1:6">
      <c r="A13" s="8" t="s">
        <v>7</v>
      </c>
      <c r="B13" s="25"/>
      <c r="C13" s="25"/>
      <c r="D13" s="25"/>
      <c r="E13" s="13">
        <f>SUM(E8:E11)</f>
        <v>26.96</v>
      </c>
    </row>
    <row r="14" spans="1:6">
      <c r="A14" s="8" t="s">
        <v>8</v>
      </c>
      <c r="B14" s="25"/>
      <c r="C14" s="25"/>
      <c r="D14" s="25"/>
      <c r="E14" s="13">
        <f>E13*22%</f>
        <v>5.9312000000000005</v>
      </c>
    </row>
    <row r="15" spans="1:6" ht="27.6">
      <c r="A15" s="14" t="s">
        <v>9</v>
      </c>
      <c r="B15" s="15"/>
      <c r="C15" s="15"/>
      <c r="D15" s="15"/>
      <c r="E15" s="16">
        <f>(E13+E14)*1.1634</f>
        <v>38.26562208</v>
      </c>
    </row>
    <row r="16" spans="1:6">
      <c r="A16" s="27"/>
      <c r="B16" s="28"/>
      <c r="C16" s="28"/>
      <c r="D16" s="28"/>
      <c r="E16" s="29"/>
    </row>
    <row r="17" spans="1:5">
      <c r="A17" s="8" t="s">
        <v>10</v>
      </c>
      <c r="B17" s="25"/>
      <c r="C17" s="30"/>
      <c r="D17" s="25"/>
      <c r="E17" s="25"/>
    </row>
    <row r="18" spans="1:5">
      <c r="A18" s="32" t="s">
        <v>29</v>
      </c>
      <c r="B18" s="25" t="s">
        <v>26</v>
      </c>
      <c r="C18" s="25">
        <v>7</v>
      </c>
      <c r="D18" s="25">
        <v>0.03</v>
      </c>
      <c r="E18" s="13">
        <f t="shared" ref="E18:E22" si="1">C18*D18</f>
        <v>0.21</v>
      </c>
    </row>
    <row r="19" spans="1:5">
      <c r="A19" s="33" t="s">
        <v>12</v>
      </c>
      <c r="B19" s="25" t="s">
        <v>26</v>
      </c>
      <c r="C19" s="25">
        <v>7</v>
      </c>
      <c r="D19" s="25">
        <v>0.18</v>
      </c>
      <c r="E19" s="13">
        <f t="shared" si="1"/>
        <v>1.26</v>
      </c>
    </row>
    <row r="20" spans="1:5">
      <c r="A20" s="33" t="s">
        <v>15</v>
      </c>
      <c r="B20" s="25" t="s">
        <v>26</v>
      </c>
      <c r="C20" s="25">
        <v>7</v>
      </c>
      <c r="D20" s="25">
        <v>0.01</v>
      </c>
      <c r="E20" s="13">
        <f t="shared" si="1"/>
        <v>7.0000000000000007E-2</v>
      </c>
    </row>
    <row r="21" spans="1:5" ht="24">
      <c r="A21" s="32" t="s">
        <v>14</v>
      </c>
      <c r="B21" s="25" t="s">
        <v>26</v>
      </c>
      <c r="C21" s="25">
        <v>7</v>
      </c>
      <c r="D21" s="25">
        <v>0.01</v>
      </c>
      <c r="E21" s="13">
        <f t="shared" si="1"/>
        <v>7.0000000000000007E-2</v>
      </c>
    </row>
    <row r="22" spans="1:5">
      <c r="A22" s="32" t="s">
        <v>13</v>
      </c>
      <c r="B22" s="25" t="s">
        <v>26</v>
      </c>
      <c r="C22" s="25">
        <v>7</v>
      </c>
      <c r="D22" s="25">
        <v>0.32</v>
      </c>
      <c r="E22" s="13">
        <f t="shared" si="1"/>
        <v>2.2400000000000002</v>
      </c>
    </row>
    <row r="23" spans="1:5" ht="24">
      <c r="A23" s="32" t="s">
        <v>22</v>
      </c>
      <c r="B23" s="25" t="s">
        <v>26</v>
      </c>
      <c r="C23" s="25">
        <v>7</v>
      </c>
      <c r="D23" s="25">
        <v>0.01</v>
      </c>
      <c r="E23" s="13">
        <f>C23*D23</f>
        <v>7.0000000000000007E-2</v>
      </c>
    </row>
    <row r="24" spans="1:5">
      <c r="A24" s="32" t="s">
        <v>30</v>
      </c>
      <c r="B24" s="25" t="s">
        <v>26</v>
      </c>
      <c r="C24" s="25">
        <v>7</v>
      </c>
      <c r="D24" s="25">
        <v>0.01</v>
      </c>
      <c r="E24" s="13">
        <f>C24*D24</f>
        <v>7.0000000000000007E-2</v>
      </c>
    </row>
    <row r="25" spans="1:5">
      <c r="A25" s="32" t="s">
        <v>25</v>
      </c>
      <c r="B25" s="25" t="s">
        <v>26</v>
      </c>
      <c r="C25" s="25">
        <v>7</v>
      </c>
      <c r="D25" s="25">
        <v>0.03</v>
      </c>
      <c r="E25" s="13">
        <f>C25*D25</f>
        <v>0.21</v>
      </c>
    </row>
    <row r="26" spans="1:5">
      <c r="A26" s="32" t="s">
        <v>50</v>
      </c>
      <c r="B26" s="36" t="s">
        <v>51</v>
      </c>
      <c r="C26" s="25"/>
      <c r="D26" s="25"/>
      <c r="E26" s="13">
        <v>1.2</v>
      </c>
    </row>
    <row r="27" spans="1:5">
      <c r="A27" s="32" t="s">
        <v>67</v>
      </c>
      <c r="B27" s="25" t="s">
        <v>26</v>
      </c>
      <c r="C27" s="25">
        <v>20</v>
      </c>
      <c r="D27" s="25">
        <v>0.09</v>
      </c>
      <c r="E27" s="13">
        <f>C27*D27</f>
        <v>1.7999999999999998</v>
      </c>
    </row>
    <row r="28" spans="1:5">
      <c r="A28" s="32" t="s">
        <v>69</v>
      </c>
      <c r="B28" s="25" t="s">
        <v>26</v>
      </c>
      <c r="C28" s="25">
        <v>20</v>
      </c>
      <c r="D28" s="25">
        <v>0.34</v>
      </c>
      <c r="E28" s="13">
        <f>C28*D28</f>
        <v>6.8000000000000007</v>
      </c>
    </row>
    <row r="29" spans="1:5">
      <c r="A29" s="35" t="s">
        <v>16</v>
      </c>
      <c r="B29" s="15"/>
      <c r="C29" s="15"/>
      <c r="D29" s="15"/>
      <c r="E29" s="16">
        <f>SUM(E18:E28)</f>
        <v>14</v>
      </c>
    </row>
    <row r="30" spans="1:5">
      <c r="A30" s="35" t="s">
        <v>20</v>
      </c>
      <c r="B30" s="15"/>
      <c r="C30" s="15"/>
      <c r="D30" s="15"/>
      <c r="E30" s="16">
        <f>E15+E29</f>
        <v>52.26562208</v>
      </c>
    </row>
    <row r="31" spans="1:5">
      <c r="A31" s="33" t="s">
        <v>63</v>
      </c>
      <c r="B31" s="25" t="s">
        <v>26</v>
      </c>
      <c r="C31" s="25">
        <v>20</v>
      </c>
      <c r="D31" s="25">
        <v>3.51</v>
      </c>
      <c r="E31" s="13">
        <f t="shared" ref="E31:E32" si="2">C31*D31</f>
        <v>70.199999999999989</v>
      </c>
    </row>
    <row r="32" spans="1:5">
      <c r="A32" s="33" t="s">
        <v>64</v>
      </c>
      <c r="B32" s="25" t="s">
        <v>26</v>
      </c>
      <c r="C32" s="25">
        <v>20</v>
      </c>
      <c r="D32" s="25">
        <v>0.22</v>
      </c>
      <c r="E32" s="13">
        <f t="shared" si="2"/>
        <v>4.4000000000000004</v>
      </c>
    </row>
    <row r="33" spans="1:5">
      <c r="A33" s="35" t="s">
        <v>32</v>
      </c>
      <c r="B33" s="15"/>
      <c r="C33" s="15"/>
      <c r="D33" s="15"/>
      <c r="E33" s="16">
        <f>SUM(E31:E32)</f>
        <v>74.599999999999994</v>
      </c>
    </row>
    <row r="34" spans="1:5">
      <c r="A34" s="35" t="s">
        <v>20</v>
      </c>
      <c r="B34" s="15"/>
      <c r="C34" s="15"/>
      <c r="D34" s="15"/>
      <c r="E34" s="16">
        <f>E30+E33</f>
        <v>126.86562207999999</v>
      </c>
    </row>
    <row r="35" spans="1:5">
      <c r="A35" s="33" t="s">
        <v>21</v>
      </c>
      <c r="B35" s="9"/>
      <c r="C35" s="9"/>
      <c r="D35" s="9"/>
      <c r="E35" s="10">
        <f>E34*7%</f>
        <v>8.8805935456</v>
      </c>
    </row>
    <row r="36" spans="1:5">
      <c r="A36" s="35" t="s">
        <v>20</v>
      </c>
      <c r="B36" s="15"/>
      <c r="C36" s="15"/>
      <c r="D36" s="15"/>
      <c r="E36" s="16">
        <f>E34+E35</f>
        <v>135.7462156256</v>
      </c>
    </row>
    <row r="37" spans="1:5">
      <c r="A37" s="33" t="s">
        <v>70</v>
      </c>
      <c r="B37" s="25"/>
      <c r="C37" s="25"/>
      <c r="D37" s="25"/>
      <c r="E37" s="13">
        <f>E36*15%</f>
        <v>20.36193234384</v>
      </c>
    </row>
    <row r="38" spans="1:5">
      <c r="A38" s="33" t="s">
        <v>18</v>
      </c>
      <c r="B38" s="25"/>
      <c r="C38" s="25"/>
      <c r="D38" s="25"/>
      <c r="E38" s="13">
        <f>E37*18%</f>
        <v>3.6651478218911997</v>
      </c>
    </row>
    <row r="39" spans="1:5" ht="15.6">
      <c r="A39" s="60" t="s">
        <v>24</v>
      </c>
      <c r="B39" s="61"/>
      <c r="C39" s="61"/>
      <c r="D39" s="61"/>
      <c r="E39" s="62">
        <f>E36+E37+E38</f>
        <v>159.77329579133121</v>
      </c>
    </row>
    <row r="41" spans="1:5" ht="18">
      <c r="A41" s="57" t="s">
        <v>55</v>
      </c>
      <c r="B41" s="57"/>
      <c r="C41" s="57" t="s">
        <v>56</v>
      </c>
      <c r="D41" s="58"/>
    </row>
    <row r="42" spans="1:5" ht="18">
      <c r="A42" s="59"/>
      <c r="B42" s="59"/>
      <c r="C42" s="59"/>
      <c r="D42" s="58"/>
    </row>
    <row r="43" spans="1:5" ht="18">
      <c r="A43" s="57" t="s">
        <v>57</v>
      </c>
      <c r="B43" s="57"/>
      <c r="C43" s="57" t="s">
        <v>58</v>
      </c>
      <c r="D43" s="58"/>
    </row>
  </sheetData>
  <mergeCells count="3">
    <mergeCell ref="A5:E5"/>
    <mergeCell ref="A2:E2"/>
    <mergeCell ref="A4:C4"/>
  </mergeCells>
  <pageMargins left="1.1811023622047245" right="0" top="0" bottom="0" header="0.31496062992125984" footer="0.31496062992125984"/>
  <pageSetup paperSize="9" orientation="portrait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31"/>
  <sheetViews>
    <sheetView topLeftCell="A7" workbookViewId="0">
      <selection activeCell="G21" sqref="G21"/>
    </sheetView>
  </sheetViews>
  <sheetFormatPr defaultRowHeight="14.4"/>
  <cols>
    <col min="1" max="1" width="43.88671875" customWidth="1"/>
    <col min="2" max="2" width="4.77734375" customWidth="1"/>
    <col min="3" max="3" width="15.5546875" customWidth="1"/>
    <col min="4" max="4" width="7" customWidth="1"/>
    <col min="5" max="5" width="6.88671875" customWidth="1"/>
  </cols>
  <sheetData>
    <row r="1" spans="1:10" ht="21.6" customHeight="1">
      <c r="A1" s="54" t="s">
        <v>52</v>
      </c>
      <c r="B1" s="53"/>
      <c r="C1" s="53"/>
    </row>
    <row r="2" spans="1:10" ht="36" customHeight="1">
      <c r="A2" s="75" t="s">
        <v>60</v>
      </c>
      <c r="B2" s="75"/>
      <c r="C2" s="75"/>
      <c r="D2" s="75"/>
      <c r="E2" s="75"/>
    </row>
    <row r="3" spans="1:10" ht="25.8" customHeight="1">
      <c r="A3" s="54"/>
      <c r="B3" s="53"/>
      <c r="C3" s="53"/>
    </row>
    <row r="4" spans="1:10" ht="25.8" customHeight="1">
      <c r="A4" s="80" t="s">
        <v>53</v>
      </c>
      <c r="B4" s="80"/>
      <c r="C4" s="53"/>
    </row>
    <row r="5" spans="1:10" ht="27" customHeight="1">
      <c r="A5" s="81" t="s">
        <v>54</v>
      </c>
      <c r="B5" s="81"/>
      <c r="C5" s="49"/>
    </row>
    <row r="6" spans="1:10" ht="21.6" customHeight="1">
      <c r="A6" s="47" t="s">
        <v>0</v>
      </c>
      <c r="B6" s="47" t="s">
        <v>1</v>
      </c>
      <c r="C6" s="47" t="s">
        <v>2</v>
      </c>
      <c r="D6" s="47" t="s">
        <v>11</v>
      </c>
      <c r="E6" s="41" t="s">
        <v>23</v>
      </c>
    </row>
    <row r="7" spans="1:10">
      <c r="A7" s="18" t="s">
        <v>4</v>
      </c>
      <c r="B7" s="19"/>
      <c r="C7" s="19"/>
      <c r="D7" s="19"/>
      <c r="E7" s="19"/>
    </row>
    <row r="8" spans="1:10" ht="28.8">
      <c r="A8" s="20" t="s">
        <v>27</v>
      </c>
      <c r="B8" s="19" t="s">
        <v>26</v>
      </c>
      <c r="C8" s="19">
        <v>5</v>
      </c>
      <c r="D8" s="19">
        <v>0.36</v>
      </c>
      <c r="E8" s="21">
        <f>C8*D8</f>
        <v>1.7999999999999998</v>
      </c>
    </row>
    <row r="9" spans="1:10">
      <c r="A9" s="20" t="s">
        <v>5</v>
      </c>
      <c r="B9" s="19" t="s">
        <v>26</v>
      </c>
      <c r="C9" s="19">
        <v>2</v>
      </c>
      <c r="D9" s="19">
        <v>0.32</v>
      </c>
      <c r="E9" s="21">
        <f t="shared" ref="E9" si="0">C9*D9</f>
        <v>0.64</v>
      </c>
    </row>
    <row r="10" spans="1:10">
      <c r="A10" s="18" t="s">
        <v>7</v>
      </c>
      <c r="B10" s="19"/>
      <c r="C10" s="19"/>
      <c r="D10" s="19"/>
      <c r="E10" s="21">
        <f>SUM(E8:E9)</f>
        <v>2.44</v>
      </c>
    </row>
    <row r="11" spans="1:10">
      <c r="A11" s="18" t="s">
        <v>8</v>
      </c>
      <c r="B11" s="19"/>
      <c r="C11" s="19"/>
      <c r="D11" s="19"/>
      <c r="E11" s="21">
        <f>E10*22%</f>
        <v>0.53679999999999994</v>
      </c>
    </row>
    <row r="12" spans="1:10" ht="28.8">
      <c r="A12" s="22" t="s">
        <v>9</v>
      </c>
      <c r="B12" s="3"/>
      <c r="C12" s="3"/>
      <c r="D12" s="3"/>
      <c r="E12" s="4">
        <f>(E10+E11)*1.1634</f>
        <v>3.4632091199999997</v>
      </c>
      <c r="J12" s="52"/>
    </row>
    <row r="13" spans="1:10">
      <c r="A13" s="23"/>
      <c r="B13" s="11"/>
      <c r="C13" s="11"/>
      <c r="D13" s="11"/>
      <c r="E13" s="12"/>
    </row>
    <row r="14" spans="1:10">
      <c r="A14" s="24" t="s">
        <v>67</v>
      </c>
      <c r="B14" s="19" t="s">
        <v>26</v>
      </c>
      <c r="C14" s="19">
        <v>5</v>
      </c>
      <c r="D14" s="19">
        <v>0.09</v>
      </c>
      <c r="E14" s="21">
        <f t="shared" ref="E14" si="1">C14*D14</f>
        <v>0.44999999999999996</v>
      </c>
    </row>
    <row r="15" spans="1:10">
      <c r="A15" s="24" t="s">
        <v>68</v>
      </c>
      <c r="B15" s="19" t="s">
        <v>26</v>
      </c>
      <c r="C15" s="19">
        <v>5</v>
      </c>
      <c r="D15" s="19">
        <v>0.34</v>
      </c>
      <c r="E15" s="21">
        <f>C15*D15</f>
        <v>1.7000000000000002</v>
      </c>
    </row>
    <row r="16" spans="1:10">
      <c r="A16" s="24" t="s">
        <v>45</v>
      </c>
      <c r="B16" s="19"/>
      <c r="C16" s="19"/>
      <c r="D16" s="19"/>
      <c r="E16" s="21">
        <v>1.45</v>
      </c>
    </row>
    <row r="17" spans="1:5">
      <c r="A17" s="22" t="s">
        <v>16</v>
      </c>
      <c r="B17" s="3"/>
      <c r="C17" s="3"/>
      <c r="D17" s="3"/>
      <c r="E17" s="4">
        <f>SUM(E14:E16)</f>
        <v>3.6000000000000005</v>
      </c>
    </row>
    <row r="18" spans="1:5">
      <c r="A18" s="22" t="s">
        <v>20</v>
      </c>
      <c r="B18" s="3"/>
      <c r="C18" s="3"/>
      <c r="D18" s="3"/>
      <c r="E18" s="4">
        <f>E12+E17</f>
        <v>7.0632091199999998</v>
      </c>
    </row>
    <row r="19" spans="1:5" ht="28.8">
      <c r="A19" s="50" t="s">
        <v>46</v>
      </c>
      <c r="B19" s="19" t="s">
        <v>26</v>
      </c>
      <c r="C19" s="19">
        <v>5</v>
      </c>
      <c r="D19" s="19">
        <v>0.41</v>
      </c>
      <c r="E19" s="21">
        <f t="shared" ref="E19:E20" si="2">C19*D19</f>
        <v>2.0499999999999998</v>
      </c>
    </row>
    <row r="20" spans="1:5" ht="28.8">
      <c r="A20" s="50" t="s">
        <v>47</v>
      </c>
      <c r="B20" s="19" t="s">
        <v>26</v>
      </c>
      <c r="C20" s="19">
        <v>5</v>
      </c>
      <c r="D20" s="19">
        <v>0.03</v>
      </c>
      <c r="E20" s="21">
        <f t="shared" si="2"/>
        <v>0.15</v>
      </c>
    </row>
    <row r="21" spans="1:5">
      <c r="A21" s="22" t="s">
        <v>19</v>
      </c>
      <c r="B21" s="3"/>
      <c r="C21" s="3"/>
      <c r="D21" s="3"/>
      <c r="E21" s="4">
        <f>SUM(E18:E20)</f>
        <v>9.2632091200000009</v>
      </c>
    </row>
    <row r="22" spans="1:5" ht="28.8">
      <c r="A22" s="50" t="s">
        <v>48</v>
      </c>
      <c r="B22" s="17"/>
      <c r="C22" s="17"/>
      <c r="D22" s="17"/>
      <c r="E22" s="21">
        <f>E21*7%</f>
        <v>0.64842463840000009</v>
      </c>
    </row>
    <row r="23" spans="1:5">
      <c r="A23" s="20" t="s">
        <v>17</v>
      </c>
      <c r="B23" s="19"/>
      <c r="C23" s="19"/>
      <c r="D23" s="19"/>
      <c r="E23" s="21">
        <f>(E21+E22)*5%</f>
        <v>0.49558168792000007</v>
      </c>
    </row>
    <row r="24" spans="1:5">
      <c r="A24" s="20" t="s">
        <v>18</v>
      </c>
      <c r="B24" s="19"/>
      <c r="C24" s="19"/>
      <c r="D24" s="19"/>
      <c r="E24" s="21">
        <f>E23*18%</f>
        <v>8.9204703825600015E-2</v>
      </c>
    </row>
    <row r="25" spans="1:5">
      <c r="A25" s="22" t="s">
        <v>59</v>
      </c>
      <c r="B25" s="3"/>
      <c r="C25" s="3"/>
      <c r="D25" s="3"/>
      <c r="E25" s="63">
        <f>E21+E22+E24</f>
        <v>10.0008384622256</v>
      </c>
    </row>
    <row r="28" spans="1:5" ht="18">
      <c r="A28" s="57" t="s">
        <v>55</v>
      </c>
      <c r="B28" s="57"/>
      <c r="C28" s="57" t="s">
        <v>56</v>
      </c>
      <c r="D28" s="58"/>
    </row>
    <row r="29" spans="1:5" ht="18">
      <c r="A29" s="59"/>
      <c r="B29" s="59"/>
      <c r="C29" s="59"/>
      <c r="D29" s="58"/>
    </row>
    <row r="30" spans="1:5" ht="18">
      <c r="A30" s="57" t="s">
        <v>57</v>
      </c>
      <c r="B30" s="57"/>
      <c r="C30" s="57" t="s">
        <v>58</v>
      </c>
      <c r="D30" s="58"/>
    </row>
    <row r="31" spans="1:5">
      <c r="A31" s="55"/>
      <c r="B31" s="55"/>
      <c r="C31" s="55"/>
    </row>
  </sheetData>
  <mergeCells count="3">
    <mergeCell ref="A4:B4"/>
    <mergeCell ref="A5:B5"/>
    <mergeCell ref="A2:E2"/>
  </mergeCells>
  <pageMargins left="1.1811023622047245" right="0" top="0.39370078740157483" bottom="0" header="0.31496062992125984" footer="0.31496062992125984"/>
  <pageSetup paperSize="9" orientation="portrait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43"/>
  <sheetViews>
    <sheetView tabSelected="1" topLeftCell="A22" workbookViewId="0">
      <selection activeCell="H35" sqref="H35"/>
    </sheetView>
  </sheetViews>
  <sheetFormatPr defaultRowHeight="14.4"/>
  <cols>
    <col min="1" max="1" width="43.88671875" customWidth="1"/>
    <col min="2" max="2" width="4.77734375" customWidth="1"/>
    <col min="3" max="3" width="15.5546875" customWidth="1"/>
    <col min="4" max="4" width="7" customWidth="1"/>
    <col min="5" max="5" width="6.88671875" customWidth="1"/>
  </cols>
  <sheetData>
    <row r="1" spans="1:10" ht="21.6" customHeight="1">
      <c r="A1" s="54" t="s">
        <v>52</v>
      </c>
      <c r="B1" s="53"/>
      <c r="C1" s="53"/>
    </row>
    <row r="2" spans="1:10" ht="36" customHeight="1">
      <c r="A2" s="75" t="s">
        <v>60</v>
      </c>
      <c r="B2" s="75"/>
      <c r="C2" s="75"/>
      <c r="D2" s="75"/>
      <c r="E2" s="75"/>
    </row>
    <row r="3" spans="1:10" ht="25.8" customHeight="1">
      <c r="A3" s="54"/>
      <c r="B3" s="53"/>
      <c r="C3" s="53"/>
    </row>
    <row r="4" spans="1:10" ht="25.8" customHeight="1">
      <c r="A4" s="80" t="s">
        <v>53</v>
      </c>
      <c r="B4" s="80"/>
      <c r="C4" s="53"/>
    </row>
    <row r="5" spans="1:10" ht="27" customHeight="1">
      <c r="A5" s="81" t="s">
        <v>129</v>
      </c>
      <c r="B5" s="81"/>
      <c r="C5" s="81"/>
      <c r="D5" s="81"/>
    </row>
    <row r="6" spans="1:10" ht="21.6" customHeight="1">
      <c r="A6" s="47" t="s">
        <v>0</v>
      </c>
      <c r="B6" s="47" t="s">
        <v>1</v>
      </c>
      <c r="C6" s="47" t="s">
        <v>2</v>
      </c>
      <c r="D6" s="47" t="s">
        <v>11</v>
      </c>
      <c r="E6" s="41" t="s">
        <v>23</v>
      </c>
    </row>
    <row r="7" spans="1:10">
      <c r="A7" s="18" t="s">
        <v>4</v>
      </c>
      <c r="B7" s="19"/>
      <c r="C7" s="19"/>
      <c r="D7" s="19"/>
      <c r="E7" s="19"/>
    </row>
    <row r="8" spans="1:10" ht="28.8">
      <c r="A8" s="20" t="s">
        <v>27</v>
      </c>
      <c r="B8" s="19" t="s">
        <v>26</v>
      </c>
      <c r="C8" s="19">
        <v>20</v>
      </c>
      <c r="D8" s="19">
        <v>0.36</v>
      </c>
      <c r="E8" s="21">
        <f>C8*D8</f>
        <v>7.1999999999999993</v>
      </c>
    </row>
    <row r="9" spans="1:10">
      <c r="A9" s="20" t="s">
        <v>5</v>
      </c>
      <c r="B9" s="19" t="s">
        <v>26</v>
      </c>
      <c r="C9" s="19">
        <v>5</v>
      </c>
      <c r="D9" s="19">
        <v>0.32</v>
      </c>
      <c r="E9" s="21">
        <f t="shared" ref="E9" si="0">C9*D9</f>
        <v>1.6</v>
      </c>
    </row>
    <row r="10" spans="1:10">
      <c r="A10" s="18" t="s">
        <v>7</v>
      </c>
      <c r="B10" s="19"/>
      <c r="C10" s="19"/>
      <c r="D10" s="19"/>
      <c r="E10" s="21">
        <f>SUM(E8:E9)</f>
        <v>8.7999999999999989</v>
      </c>
    </row>
    <row r="11" spans="1:10">
      <c r="A11" s="18" t="s">
        <v>8</v>
      </c>
      <c r="B11" s="19"/>
      <c r="C11" s="19"/>
      <c r="D11" s="19"/>
      <c r="E11" s="21">
        <f>E10*22%</f>
        <v>1.9359999999999997</v>
      </c>
    </row>
    <row r="12" spans="1:10" ht="28.8">
      <c r="A12" s="22" t="s">
        <v>9</v>
      </c>
      <c r="B12" s="3"/>
      <c r="C12" s="3"/>
      <c r="D12" s="3"/>
      <c r="E12" s="4">
        <f>(E10+E11)*1.1634</f>
        <v>12.490262399999999</v>
      </c>
      <c r="J12" s="52"/>
    </row>
    <row r="13" spans="1:10">
      <c r="A13" s="23"/>
      <c r="B13" s="11"/>
      <c r="C13" s="11"/>
      <c r="D13" s="11"/>
      <c r="E13" s="12"/>
    </row>
    <row r="14" spans="1:10">
      <c r="A14" s="8" t="s">
        <v>10</v>
      </c>
      <c r="B14" s="25"/>
      <c r="C14" s="30"/>
      <c r="D14" s="25"/>
      <c r="E14" s="25"/>
    </row>
    <row r="15" spans="1:10" ht="24">
      <c r="A15" s="32" t="s">
        <v>29</v>
      </c>
      <c r="B15" s="25" t="s">
        <v>26</v>
      </c>
      <c r="C15" s="25">
        <v>1</v>
      </c>
      <c r="D15" s="25">
        <v>0.03</v>
      </c>
      <c r="E15" s="13">
        <f t="shared" ref="E15:E19" si="1">C15*D15</f>
        <v>0.03</v>
      </c>
    </row>
    <row r="16" spans="1:10" ht="24">
      <c r="A16" s="33" t="s">
        <v>12</v>
      </c>
      <c r="B16" s="25" t="s">
        <v>26</v>
      </c>
      <c r="C16" s="25">
        <v>1</v>
      </c>
      <c r="D16" s="25">
        <v>0.18</v>
      </c>
      <c r="E16" s="13">
        <f t="shared" si="1"/>
        <v>0.18</v>
      </c>
    </row>
    <row r="17" spans="1:5">
      <c r="A17" s="33" t="s">
        <v>15</v>
      </c>
      <c r="B17" s="25" t="s">
        <v>26</v>
      </c>
      <c r="C17" s="25">
        <v>1</v>
      </c>
      <c r="D17" s="25">
        <v>0.01</v>
      </c>
      <c r="E17" s="13">
        <f t="shared" si="1"/>
        <v>0.01</v>
      </c>
    </row>
    <row r="18" spans="1:5" ht="24">
      <c r="A18" s="32" t="s">
        <v>14</v>
      </c>
      <c r="B18" s="25" t="s">
        <v>26</v>
      </c>
      <c r="C18" s="25">
        <v>1</v>
      </c>
      <c r="D18" s="25">
        <v>0.01</v>
      </c>
      <c r="E18" s="13">
        <f t="shared" si="1"/>
        <v>0.01</v>
      </c>
    </row>
    <row r="19" spans="1:5">
      <c r="A19" s="32" t="s">
        <v>13</v>
      </c>
      <c r="B19" s="25" t="s">
        <v>26</v>
      </c>
      <c r="C19" s="25">
        <v>1</v>
      </c>
      <c r="D19" s="25">
        <v>0.32</v>
      </c>
      <c r="E19" s="13">
        <f t="shared" si="1"/>
        <v>0.32</v>
      </c>
    </row>
    <row r="20" spans="1:5" ht="24">
      <c r="A20" s="32" t="s">
        <v>22</v>
      </c>
      <c r="B20" s="25" t="s">
        <v>26</v>
      </c>
      <c r="C20" s="25">
        <v>1</v>
      </c>
      <c r="D20" s="25">
        <v>0.01</v>
      </c>
      <c r="E20" s="13">
        <f>C20*D20</f>
        <v>0.01</v>
      </c>
    </row>
    <row r="21" spans="1:5">
      <c r="A21" s="32" t="s">
        <v>30</v>
      </c>
      <c r="B21" s="25" t="s">
        <v>26</v>
      </c>
      <c r="C21" s="25">
        <v>1</v>
      </c>
      <c r="D21" s="25">
        <v>0.01</v>
      </c>
      <c r="E21" s="13">
        <f>C21*D21</f>
        <v>0.01</v>
      </c>
    </row>
    <row r="22" spans="1:5">
      <c r="A22" s="32" t="s">
        <v>25</v>
      </c>
      <c r="B22" s="25" t="s">
        <v>26</v>
      </c>
      <c r="C22" s="25">
        <v>1</v>
      </c>
      <c r="D22" s="25">
        <v>0.03</v>
      </c>
      <c r="E22" s="13">
        <f>C22*D22</f>
        <v>0.03</v>
      </c>
    </row>
    <row r="23" spans="1:5">
      <c r="A23" s="32" t="s">
        <v>50</v>
      </c>
      <c r="B23" s="36" t="s">
        <v>51</v>
      </c>
      <c r="C23" s="25"/>
      <c r="D23" s="25"/>
      <c r="E23" s="13">
        <v>48.2</v>
      </c>
    </row>
    <row r="24" spans="1:5">
      <c r="A24" s="32" t="s">
        <v>67</v>
      </c>
      <c r="B24" s="25" t="s">
        <v>26</v>
      </c>
      <c r="C24" s="25">
        <v>20</v>
      </c>
      <c r="D24" s="25">
        <v>0.09</v>
      </c>
      <c r="E24" s="13">
        <f>C24*D24</f>
        <v>1.7999999999999998</v>
      </c>
    </row>
    <row r="25" spans="1:5">
      <c r="A25" s="32" t="s">
        <v>69</v>
      </c>
      <c r="B25" s="25" t="s">
        <v>26</v>
      </c>
      <c r="C25" s="25">
        <v>20</v>
      </c>
      <c r="D25" s="25">
        <v>0.34</v>
      </c>
      <c r="E25" s="13">
        <f>C25*D25</f>
        <v>6.8000000000000007</v>
      </c>
    </row>
    <row r="26" spans="1:5">
      <c r="A26" s="24"/>
      <c r="B26" s="19"/>
      <c r="C26" s="19"/>
      <c r="D26" s="19"/>
      <c r="E26" s="21"/>
    </row>
    <row r="27" spans="1:5">
      <c r="A27" s="22" t="s">
        <v>16</v>
      </c>
      <c r="B27" s="3"/>
      <c r="C27" s="3"/>
      <c r="D27" s="3"/>
      <c r="E27" s="4">
        <f>SUM(E14:E26)</f>
        <v>57.400000000000006</v>
      </c>
    </row>
    <row r="28" spans="1:5">
      <c r="A28" s="22" t="s">
        <v>20</v>
      </c>
      <c r="B28" s="3"/>
      <c r="C28" s="3"/>
      <c r="D28" s="3"/>
      <c r="E28" s="4">
        <f>E12+E27</f>
        <v>69.890262400000012</v>
      </c>
    </row>
    <row r="29" spans="1:5">
      <c r="A29" s="33" t="s">
        <v>63</v>
      </c>
      <c r="B29" s="25" t="s">
        <v>26</v>
      </c>
      <c r="C29" s="25">
        <v>20</v>
      </c>
      <c r="D29" s="25">
        <v>3.51</v>
      </c>
      <c r="E29" s="13">
        <f t="shared" ref="E29:E30" si="2">C29*D29</f>
        <v>70.199999999999989</v>
      </c>
    </row>
    <row r="30" spans="1:5">
      <c r="A30" s="33" t="s">
        <v>64</v>
      </c>
      <c r="B30" s="25" t="s">
        <v>26</v>
      </c>
      <c r="C30" s="25">
        <v>20</v>
      </c>
      <c r="D30" s="25">
        <v>0.22</v>
      </c>
      <c r="E30" s="13">
        <f t="shared" si="2"/>
        <v>4.4000000000000004</v>
      </c>
    </row>
    <row r="31" spans="1:5">
      <c r="A31" s="22" t="s">
        <v>19</v>
      </c>
      <c r="B31" s="3"/>
      <c r="C31" s="3"/>
      <c r="D31" s="3"/>
      <c r="E31" s="4">
        <f>SUM(E28:E30)</f>
        <v>144.49026240000001</v>
      </c>
    </row>
    <row r="32" spans="1:5" ht="28.8">
      <c r="A32" s="50" t="s">
        <v>48</v>
      </c>
      <c r="B32" s="17"/>
      <c r="C32" s="17"/>
      <c r="D32" s="17"/>
      <c r="E32" s="21">
        <f>E31*7%</f>
        <v>10.114318368000001</v>
      </c>
    </row>
    <row r="33" spans="1:5">
      <c r="A33" s="50" t="s">
        <v>122</v>
      </c>
      <c r="B33" s="19"/>
      <c r="C33" s="19"/>
      <c r="D33" s="19"/>
      <c r="E33" s="21">
        <f>(E31+E32)*20%</f>
        <v>30.920916153600004</v>
      </c>
    </row>
    <row r="34" spans="1:5">
      <c r="A34" s="20" t="s">
        <v>18</v>
      </c>
      <c r="B34" s="19"/>
      <c r="C34" s="19"/>
      <c r="D34" s="19"/>
      <c r="E34" s="21">
        <f>E33*18%</f>
        <v>5.5657649076480009</v>
      </c>
    </row>
    <row r="35" spans="1:5">
      <c r="A35" s="22" t="s">
        <v>123</v>
      </c>
      <c r="B35" s="3"/>
      <c r="C35" s="3"/>
      <c r="D35" s="3"/>
      <c r="E35" s="63">
        <f>E31+E32+E34</f>
        <v>160.17034567564801</v>
      </c>
    </row>
    <row r="36" spans="1:5" ht="24">
      <c r="A36" s="40" t="s">
        <v>130</v>
      </c>
      <c r="B36" s="36" t="s">
        <v>51</v>
      </c>
      <c r="C36" s="41"/>
      <c r="D36" s="41"/>
      <c r="E36" s="71">
        <v>100</v>
      </c>
    </row>
    <row r="37" spans="1:5">
      <c r="A37" s="35" t="s">
        <v>131</v>
      </c>
      <c r="B37" s="38" t="s">
        <v>51</v>
      </c>
      <c r="C37" s="38"/>
      <c r="D37" s="38"/>
      <c r="E37" s="69">
        <f>E35-E36</f>
        <v>60.170345675648008</v>
      </c>
    </row>
    <row r="40" spans="1:5" ht="18">
      <c r="A40" s="57" t="s">
        <v>55</v>
      </c>
      <c r="B40" s="57"/>
      <c r="C40" s="57" t="s">
        <v>56</v>
      </c>
      <c r="D40" s="58"/>
    </row>
    <row r="41" spans="1:5" ht="18">
      <c r="A41" s="59"/>
      <c r="B41" s="59"/>
      <c r="C41" s="59"/>
      <c r="D41" s="58"/>
    </row>
    <row r="42" spans="1:5" ht="18">
      <c r="A42" s="57" t="s">
        <v>57</v>
      </c>
      <c r="B42" s="57"/>
      <c r="C42" s="57" t="s">
        <v>58</v>
      </c>
      <c r="D42" s="58"/>
    </row>
    <row r="43" spans="1:5">
      <c r="A43" s="55"/>
      <c r="B43" s="55"/>
      <c r="C43" s="55"/>
    </row>
  </sheetData>
  <mergeCells count="3">
    <mergeCell ref="A2:E2"/>
    <mergeCell ref="A4:B4"/>
    <mergeCell ref="A5:D5"/>
  </mergeCells>
  <pageMargins left="1.1811023622047245" right="0" top="0.39370078740157483" bottom="0" header="0.31496062992125984" footer="0.31496062992125984"/>
  <pageSetup paperSize="9" orientation="portrait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43"/>
  <sheetViews>
    <sheetView topLeftCell="A13" workbookViewId="0">
      <selection activeCell="I37" sqref="I37"/>
    </sheetView>
  </sheetViews>
  <sheetFormatPr defaultRowHeight="14.4"/>
  <cols>
    <col min="1" max="1" width="43.88671875" customWidth="1"/>
    <col min="2" max="2" width="4.77734375" customWidth="1"/>
    <col min="3" max="3" width="15.5546875" customWidth="1"/>
    <col min="4" max="4" width="7" customWidth="1"/>
    <col min="5" max="5" width="6.88671875" customWidth="1"/>
  </cols>
  <sheetData>
    <row r="1" spans="1:10" ht="21.6" customHeight="1">
      <c r="A1" s="54" t="s">
        <v>52</v>
      </c>
      <c r="B1" s="53"/>
      <c r="C1" s="53"/>
    </row>
    <row r="2" spans="1:10" ht="36" customHeight="1">
      <c r="A2" s="75" t="s">
        <v>60</v>
      </c>
      <c r="B2" s="75"/>
      <c r="C2" s="75"/>
      <c r="D2" s="75"/>
      <c r="E2" s="75"/>
    </row>
    <row r="3" spans="1:10" ht="25.8" customHeight="1">
      <c r="A3" s="54"/>
      <c r="B3" s="53"/>
      <c r="C3" s="53"/>
    </row>
    <row r="4" spans="1:10" ht="25.8" customHeight="1">
      <c r="A4" s="80" t="s">
        <v>53</v>
      </c>
      <c r="B4" s="80"/>
      <c r="C4" s="53"/>
    </row>
    <row r="5" spans="1:10" ht="27" customHeight="1">
      <c r="A5" s="81" t="s">
        <v>121</v>
      </c>
      <c r="B5" s="81"/>
      <c r="C5" s="81"/>
      <c r="D5" s="81"/>
    </row>
    <row r="6" spans="1:10" ht="21.6" customHeight="1">
      <c r="A6" s="47" t="s">
        <v>0</v>
      </c>
      <c r="B6" s="47" t="s">
        <v>1</v>
      </c>
      <c r="C6" s="47" t="s">
        <v>2</v>
      </c>
      <c r="D6" s="47" t="s">
        <v>11</v>
      </c>
      <c r="E6" s="41" t="s">
        <v>23</v>
      </c>
    </row>
    <row r="7" spans="1:10">
      <c r="A7" s="18" t="s">
        <v>4</v>
      </c>
      <c r="B7" s="19"/>
      <c r="C7" s="19"/>
      <c r="D7" s="19"/>
      <c r="E7" s="19"/>
    </row>
    <row r="8" spans="1:10" ht="28.8">
      <c r="A8" s="20" t="s">
        <v>27</v>
      </c>
      <c r="B8" s="19" t="s">
        <v>26</v>
      </c>
      <c r="C8" s="19">
        <v>20</v>
      </c>
      <c r="D8" s="19">
        <v>0.36</v>
      </c>
      <c r="E8" s="21">
        <f>C8*D8</f>
        <v>7.1999999999999993</v>
      </c>
    </row>
    <row r="9" spans="1:10">
      <c r="A9" s="20" t="s">
        <v>5</v>
      </c>
      <c r="B9" s="19" t="s">
        <v>26</v>
      </c>
      <c r="C9" s="19">
        <v>5</v>
      </c>
      <c r="D9" s="19">
        <v>0.32</v>
      </c>
      <c r="E9" s="21">
        <f t="shared" ref="E9" si="0">C9*D9</f>
        <v>1.6</v>
      </c>
    </row>
    <row r="10" spans="1:10">
      <c r="A10" s="18" t="s">
        <v>7</v>
      </c>
      <c r="B10" s="19"/>
      <c r="C10" s="19"/>
      <c r="D10" s="19"/>
      <c r="E10" s="21">
        <f>SUM(E8:E9)</f>
        <v>8.7999999999999989</v>
      </c>
    </row>
    <row r="11" spans="1:10">
      <c r="A11" s="18" t="s">
        <v>8</v>
      </c>
      <c r="B11" s="19"/>
      <c r="C11" s="19"/>
      <c r="D11" s="19"/>
      <c r="E11" s="21">
        <f>E10*22%</f>
        <v>1.9359999999999997</v>
      </c>
    </row>
    <row r="12" spans="1:10" ht="28.8">
      <c r="A12" s="22" t="s">
        <v>9</v>
      </c>
      <c r="B12" s="3"/>
      <c r="C12" s="3"/>
      <c r="D12" s="3"/>
      <c r="E12" s="4">
        <f>(E10+E11)*1.1634</f>
        <v>12.490262399999999</v>
      </c>
      <c r="J12" s="52"/>
    </row>
    <row r="13" spans="1:10">
      <c r="A13" s="23"/>
      <c r="B13" s="11"/>
      <c r="C13" s="11"/>
      <c r="D13" s="11"/>
      <c r="E13" s="12"/>
    </row>
    <row r="14" spans="1:10">
      <c r="A14" s="8" t="s">
        <v>10</v>
      </c>
      <c r="B14" s="25"/>
      <c r="C14" s="30"/>
      <c r="D14" s="25"/>
      <c r="E14" s="25"/>
    </row>
    <row r="15" spans="1:10" ht="24">
      <c r="A15" s="32" t="s">
        <v>29</v>
      </c>
      <c r="B15" s="25" t="s">
        <v>26</v>
      </c>
      <c r="C15" s="25">
        <v>1</v>
      </c>
      <c r="D15" s="25">
        <v>0.03</v>
      </c>
      <c r="E15" s="13">
        <f t="shared" ref="E15:E19" si="1">C15*D15</f>
        <v>0.03</v>
      </c>
    </row>
    <row r="16" spans="1:10" ht="24">
      <c r="A16" s="33" t="s">
        <v>12</v>
      </c>
      <c r="B16" s="25" t="s">
        <v>26</v>
      </c>
      <c r="C16" s="25">
        <v>1</v>
      </c>
      <c r="D16" s="25">
        <v>0.18</v>
      </c>
      <c r="E16" s="13">
        <f t="shared" si="1"/>
        <v>0.18</v>
      </c>
    </row>
    <row r="17" spans="1:5">
      <c r="A17" s="33" t="s">
        <v>15</v>
      </c>
      <c r="B17" s="25" t="s">
        <v>26</v>
      </c>
      <c r="C17" s="25">
        <v>1</v>
      </c>
      <c r="D17" s="25">
        <v>0.01</v>
      </c>
      <c r="E17" s="13">
        <f t="shared" si="1"/>
        <v>0.01</v>
      </c>
    </row>
    <row r="18" spans="1:5" ht="24">
      <c r="A18" s="32" t="s">
        <v>14</v>
      </c>
      <c r="B18" s="25" t="s">
        <v>26</v>
      </c>
      <c r="C18" s="25">
        <v>1</v>
      </c>
      <c r="D18" s="25">
        <v>0.01</v>
      </c>
      <c r="E18" s="13">
        <f t="shared" si="1"/>
        <v>0.01</v>
      </c>
    </row>
    <row r="19" spans="1:5">
      <c r="A19" s="32" t="s">
        <v>13</v>
      </c>
      <c r="B19" s="25" t="s">
        <v>26</v>
      </c>
      <c r="C19" s="25">
        <v>1</v>
      </c>
      <c r="D19" s="25">
        <v>0.32</v>
      </c>
      <c r="E19" s="13">
        <f t="shared" si="1"/>
        <v>0.32</v>
      </c>
    </row>
    <row r="20" spans="1:5" ht="24">
      <c r="A20" s="32" t="s">
        <v>22</v>
      </c>
      <c r="B20" s="25" t="s">
        <v>26</v>
      </c>
      <c r="C20" s="25">
        <v>1</v>
      </c>
      <c r="D20" s="25">
        <v>0.01</v>
      </c>
      <c r="E20" s="13">
        <f>C20*D20</f>
        <v>0.01</v>
      </c>
    </row>
    <row r="21" spans="1:5">
      <c r="A21" s="32" t="s">
        <v>30</v>
      </c>
      <c r="B21" s="25" t="s">
        <v>26</v>
      </c>
      <c r="C21" s="25">
        <v>1</v>
      </c>
      <c r="D21" s="25">
        <v>0.01</v>
      </c>
      <c r="E21" s="13">
        <f>C21*D21</f>
        <v>0.01</v>
      </c>
    </row>
    <row r="22" spans="1:5">
      <c r="A22" s="32" t="s">
        <v>25</v>
      </c>
      <c r="B22" s="25" t="s">
        <v>26</v>
      </c>
      <c r="C22" s="25">
        <v>1</v>
      </c>
      <c r="D22" s="25">
        <v>0.03</v>
      </c>
      <c r="E22" s="13">
        <f>C22*D22</f>
        <v>0.03</v>
      </c>
    </row>
    <row r="23" spans="1:5">
      <c r="A23" s="32" t="s">
        <v>50</v>
      </c>
      <c r="B23" s="36" t="s">
        <v>51</v>
      </c>
      <c r="C23" s="25"/>
      <c r="D23" s="25"/>
      <c r="E23" s="13">
        <v>48.2</v>
      </c>
    </row>
    <row r="24" spans="1:5">
      <c r="A24" s="32" t="s">
        <v>67</v>
      </c>
      <c r="B24" s="25" t="s">
        <v>26</v>
      </c>
      <c r="C24" s="25">
        <v>20</v>
      </c>
      <c r="D24" s="25">
        <v>0.09</v>
      </c>
      <c r="E24" s="13">
        <f>C24*D24</f>
        <v>1.7999999999999998</v>
      </c>
    </row>
    <row r="25" spans="1:5">
      <c r="A25" s="32" t="s">
        <v>69</v>
      </c>
      <c r="B25" s="25" t="s">
        <v>26</v>
      </c>
      <c r="C25" s="25">
        <v>20</v>
      </c>
      <c r="D25" s="25">
        <v>0.34</v>
      </c>
      <c r="E25" s="13">
        <f>C25*D25</f>
        <v>6.8000000000000007</v>
      </c>
    </row>
    <row r="26" spans="1:5">
      <c r="A26" s="32"/>
      <c r="B26" s="36"/>
      <c r="C26" s="36"/>
      <c r="D26" s="36"/>
      <c r="E26" s="37"/>
    </row>
    <row r="27" spans="1:5">
      <c r="A27" s="32"/>
      <c r="B27" s="36"/>
      <c r="C27" s="36"/>
      <c r="D27" s="36"/>
      <c r="E27" s="37"/>
    </row>
    <row r="28" spans="1:5">
      <c r="A28" s="24"/>
      <c r="B28" s="19"/>
      <c r="C28" s="19"/>
      <c r="D28" s="19"/>
      <c r="E28" s="21"/>
    </row>
    <row r="29" spans="1:5">
      <c r="A29" s="22" t="s">
        <v>16</v>
      </c>
      <c r="B29" s="3"/>
      <c r="C29" s="3"/>
      <c r="D29" s="3"/>
      <c r="E29" s="4">
        <f>SUM(E14:E28)</f>
        <v>57.400000000000006</v>
      </c>
    </row>
    <row r="30" spans="1:5">
      <c r="A30" s="22" t="s">
        <v>20</v>
      </c>
      <c r="B30" s="3"/>
      <c r="C30" s="3"/>
      <c r="D30" s="3"/>
      <c r="E30" s="4">
        <f>E12+E29</f>
        <v>69.890262400000012</v>
      </c>
    </row>
    <row r="31" spans="1:5">
      <c r="A31" s="33" t="s">
        <v>63</v>
      </c>
      <c r="B31" s="25" t="s">
        <v>26</v>
      </c>
      <c r="C31" s="25">
        <v>20</v>
      </c>
      <c r="D31" s="25">
        <v>3.51</v>
      </c>
      <c r="E31" s="13">
        <f t="shared" ref="E31:E32" si="2">C31*D31</f>
        <v>70.199999999999989</v>
      </c>
    </row>
    <row r="32" spans="1:5">
      <c r="A32" s="33" t="s">
        <v>64</v>
      </c>
      <c r="B32" s="25" t="s">
        <v>26</v>
      </c>
      <c r="C32" s="25">
        <v>20</v>
      </c>
      <c r="D32" s="25">
        <v>0.22</v>
      </c>
      <c r="E32" s="13">
        <f t="shared" si="2"/>
        <v>4.4000000000000004</v>
      </c>
    </row>
    <row r="33" spans="1:5">
      <c r="A33" s="22" t="s">
        <v>19</v>
      </c>
      <c r="B33" s="3"/>
      <c r="C33" s="3"/>
      <c r="D33" s="3"/>
      <c r="E33" s="4">
        <f>SUM(E30:E32)</f>
        <v>144.49026240000001</v>
      </c>
    </row>
    <row r="34" spans="1:5" ht="28.8">
      <c r="A34" s="50" t="s">
        <v>48</v>
      </c>
      <c r="B34" s="17"/>
      <c r="C34" s="17"/>
      <c r="D34" s="17"/>
      <c r="E34" s="21">
        <f>E33*7%</f>
        <v>10.114318368000001</v>
      </c>
    </row>
    <row r="35" spans="1:5">
      <c r="A35" s="50" t="s">
        <v>122</v>
      </c>
      <c r="B35" s="19"/>
      <c r="C35" s="19"/>
      <c r="D35" s="19"/>
      <c r="E35" s="21">
        <f>(E33+E34)*20%</f>
        <v>30.920916153600004</v>
      </c>
    </row>
    <row r="36" spans="1:5">
      <c r="A36" s="20" t="s">
        <v>18</v>
      </c>
      <c r="B36" s="19"/>
      <c r="C36" s="19"/>
      <c r="D36" s="19"/>
      <c r="E36" s="21">
        <f>E35*18%</f>
        <v>5.5657649076480009</v>
      </c>
    </row>
    <row r="37" spans="1:5">
      <c r="A37" s="22" t="s">
        <v>123</v>
      </c>
      <c r="B37" s="3"/>
      <c r="C37" s="3"/>
      <c r="D37" s="3"/>
      <c r="E37" s="63">
        <f>E33+E34+E36</f>
        <v>160.17034567564801</v>
      </c>
    </row>
    <row r="40" spans="1:5" ht="18">
      <c r="A40" s="57" t="s">
        <v>55</v>
      </c>
      <c r="B40" s="57"/>
      <c r="C40" s="57" t="s">
        <v>56</v>
      </c>
      <c r="D40" s="58"/>
    </row>
    <row r="41" spans="1:5" ht="18">
      <c r="A41" s="59"/>
      <c r="B41" s="59"/>
      <c r="C41" s="59"/>
      <c r="D41" s="58"/>
    </row>
    <row r="42" spans="1:5" ht="18">
      <c r="A42" s="57" t="s">
        <v>57</v>
      </c>
      <c r="B42" s="57"/>
      <c r="C42" s="57" t="s">
        <v>58</v>
      </c>
      <c r="D42" s="58"/>
    </row>
    <row r="43" spans="1:5">
      <c r="A43" s="55"/>
      <c r="B43" s="55"/>
      <c r="C43" s="55"/>
    </row>
  </sheetData>
  <mergeCells count="3">
    <mergeCell ref="A2:E2"/>
    <mergeCell ref="A4:B4"/>
    <mergeCell ref="A5:D5"/>
  </mergeCells>
  <pageMargins left="1.1811023622047245" right="0" top="0.39370078740157483" bottom="0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1"/>
  <sheetViews>
    <sheetView workbookViewId="0">
      <selection activeCell="H31" sqref="H31"/>
    </sheetView>
  </sheetViews>
  <sheetFormatPr defaultRowHeight="14.4"/>
  <cols>
    <col min="1" max="1" width="45.77734375" customWidth="1"/>
    <col min="2" max="2" width="9" customWidth="1"/>
    <col min="3" max="3" width="13.77734375" customWidth="1"/>
    <col min="4" max="4" width="7" customWidth="1"/>
    <col min="5" max="5" width="9.44140625" customWidth="1"/>
  </cols>
  <sheetData>
    <row r="1" spans="1:5" ht="17.399999999999999">
      <c r="A1" s="54" t="s">
        <v>52</v>
      </c>
      <c r="B1" s="54"/>
      <c r="C1" s="54"/>
      <c r="D1" s="54"/>
      <c r="E1" s="54"/>
    </row>
    <row r="2" spans="1:5" ht="15.6" customHeight="1">
      <c r="A2" s="75" t="s">
        <v>60</v>
      </c>
      <c r="B2" s="75"/>
      <c r="C2" s="75"/>
      <c r="D2" s="75"/>
      <c r="E2" s="75"/>
    </row>
    <row r="3" spans="1:5" ht="15.6" customHeight="1"/>
    <row r="4" spans="1:5" ht="15.6" customHeight="1">
      <c r="A4" s="76" t="s">
        <v>61</v>
      </c>
      <c r="B4" s="76"/>
      <c r="C4" s="76"/>
      <c r="D4" s="56"/>
      <c r="E4" s="56"/>
    </row>
    <row r="5" spans="1:5" ht="17.399999999999999">
      <c r="A5" s="77" t="s">
        <v>117</v>
      </c>
      <c r="B5" s="77"/>
      <c r="C5" s="77"/>
    </row>
    <row r="6" spans="1:5" ht="21.6" customHeight="1">
      <c r="A6" s="5" t="s">
        <v>0</v>
      </c>
      <c r="B6" s="5" t="s">
        <v>1</v>
      </c>
      <c r="C6" s="5" t="s">
        <v>2</v>
      </c>
      <c r="D6" s="5" t="s">
        <v>11</v>
      </c>
      <c r="E6" s="7" t="s">
        <v>3</v>
      </c>
    </row>
    <row r="7" spans="1:5">
      <c r="A7" s="34" t="s">
        <v>4</v>
      </c>
      <c r="B7" s="36"/>
      <c r="C7" s="36"/>
      <c r="D7" s="36"/>
      <c r="E7" s="36"/>
    </row>
    <row r="8" spans="1:5">
      <c r="A8" s="33" t="s">
        <v>87</v>
      </c>
      <c r="B8" s="36" t="s">
        <v>34</v>
      </c>
      <c r="C8" s="36">
        <v>1</v>
      </c>
      <c r="D8" s="36">
        <v>0.01</v>
      </c>
      <c r="E8" s="37">
        <f t="shared" ref="E8" si="0">C8*D8</f>
        <v>0.01</v>
      </c>
    </row>
    <row r="9" spans="1:5">
      <c r="A9" s="33"/>
      <c r="B9" s="36"/>
      <c r="C9" s="36"/>
      <c r="D9" s="36"/>
      <c r="E9" s="37"/>
    </row>
    <row r="10" spans="1:5">
      <c r="A10" s="34" t="s">
        <v>7</v>
      </c>
      <c r="B10" s="36"/>
      <c r="C10" s="36"/>
      <c r="D10" s="36"/>
      <c r="E10" s="37">
        <f>SUM(E8:E8)</f>
        <v>0.01</v>
      </c>
    </row>
    <row r="11" spans="1:5">
      <c r="A11" s="34" t="s">
        <v>8</v>
      </c>
      <c r="B11" s="36"/>
      <c r="C11" s="36"/>
      <c r="D11" s="36"/>
      <c r="E11" s="37">
        <v>0.01</v>
      </c>
    </row>
    <row r="12" spans="1:5" ht="24">
      <c r="A12" s="35" t="s">
        <v>9</v>
      </c>
      <c r="B12" s="38"/>
      <c r="C12" s="38"/>
      <c r="D12" s="38"/>
      <c r="E12" s="39">
        <f>(E10+E11)*1.1634</f>
        <v>2.3268E-2</v>
      </c>
    </row>
    <row r="13" spans="1:5">
      <c r="A13" s="40"/>
      <c r="B13" s="41"/>
      <c r="C13" s="41"/>
      <c r="D13" s="41"/>
      <c r="E13" s="42"/>
    </row>
    <row r="14" spans="1:5">
      <c r="A14" s="34" t="s">
        <v>10</v>
      </c>
      <c r="B14" s="43"/>
      <c r="C14" s="44"/>
      <c r="D14" s="36"/>
      <c r="E14" s="36"/>
    </row>
    <row r="15" spans="1:5" ht="24">
      <c r="A15" s="32" t="s">
        <v>88</v>
      </c>
      <c r="B15" s="36" t="s">
        <v>40</v>
      </c>
      <c r="C15" s="36">
        <v>1</v>
      </c>
      <c r="D15" s="36">
        <v>0.01</v>
      </c>
      <c r="E15" s="37">
        <v>0.01</v>
      </c>
    </row>
    <row r="16" spans="1:5" ht="24">
      <c r="A16" s="33" t="s">
        <v>89</v>
      </c>
      <c r="B16" s="36" t="s">
        <v>40</v>
      </c>
      <c r="C16" s="36">
        <v>1</v>
      </c>
      <c r="D16" s="36">
        <v>0.01</v>
      </c>
      <c r="E16" s="37">
        <v>0.01</v>
      </c>
    </row>
    <row r="17" spans="1:5">
      <c r="A17" s="33" t="s">
        <v>90</v>
      </c>
      <c r="B17" s="36" t="s">
        <v>40</v>
      </c>
      <c r="C17" s="36">
        <v>1</v>
      </c>
      <c r="D17" s="36">
        <v>0.01</v>
      </c>
      <c r="E17" s="37">
        <v>0.01</v>
      </c>
    </row>
    <row r="18" spans="1:5" ht="24">
      <c r="A18" s="32" t="s">
        <v>91</v>
      </c>
      <c r="B18" s="36" t="s">
        <v>40</v>
      </c>
      <c r="C18" s="36">
        <v>1</v>
      </c>
      <c r="D18" s="36">
        <v>0.01</v>
      </c>
      <c r="E18" s="37">
        <v>0.01</v>
      </c>
    </row>
    <row r="19" spans="1:5">
      <c r="A19" s="32" t="s">
        <v>92</v>
      </c>
      <c r="B19" s="36" t="s">
        <v>40</v>
      </c>
      <c r="C19" s="36">
        <v>1</v>
      </c>
      <c r="D19" s="36">
        <v>0.01</v>
      </c>
      <c r="E19" s="37">
        <f t="shared" ref="E19" si="1">C19*D19</f>
        <v>0.01</v>
      </c>
    </row>
    <row r="20" spans="1:5" ht="24">
      <c r="A20" s="32" t="s">
        <v>93</v>
      </c>
      <c r="B20" s="36" t="s">
        <v>40</v>
      </c>
      <c r="C20" s="36">
        <v>1</v>
      </c>
      <c r="D20" s="36">
        <v>0.01</v>
      </c>
      <c r="E20" s="37">
        <v>0.01</v>
      </c>
    </row>
    <row r="21" spans="1:5">
      <c r="A21" s="32" t="s">
        <v>94</v>
      </c>
      <c r="B21" s="36" t="s">
        <v>40</v>
      </c>
      <c r="C21" s="36">
        <v>1</v>
      </c>
      <c r="D21" s="36">
        <v>0.01</v>
      </c>
      <c r="E21" s="37">
        <v>0.01</v>
      </c>
    </row>
    <row r="22" spans="1:5">
      <c r="A22" s="32" t="s">
        <v>95</v>
      </c>
      <c r="B22" s="36" t="s">
        <v>40</v>
      </c>
      <c r="C22" s="36">
        <v>1</v>
      </c>
      <c r="D22" s="36">
        <v>0.01</v>
      </c>
      <c r="E22" s="37">
        <v>0.01</v>
      </c>
    </row>
    <row r="23" spans="1:5">
      <c r="A23" s="32" t="s">
        <v>31</v>
      </c>
      <c r="B23" s="36" t="s">
        <v>51</v>
      </c>
      <c r="C23" s="36"/>
      <c r="D23" s="36"/>
      <c r="E23" s="37">
        <v>7.6</v>
      </c>
    </row>
    <row r="24" spans="1:5">
      <c r="A24" s="32" t="s">
        <v>96</v>
      </c>
      <c r="B24" s="36" t="s">
        <v>42</v>
      </c>
      <c r="C24" s="36">
        <v>1</v>
      </c>
      <c r="D24" s="36">
        <v>0.01</v>
      </c>
      <c r="E24" s="37">
        <f t="shared" ref="E24:E25" si="2">C24*D24</f>
        <v>0.01</v>
      </c>
    </row>
    <row r="25" spans="1:5">
      <c r="A25" s="32" t="s">
        <v>97</v>
      </c>
      <c r="B25" s="36" t="s">
        <v>42</v>
      </c>
      <c r="C25" s="36">
        <v>1</v>
      </c>
      <c r="D25" s="36">
        <v>0.01</v>
      </c>
      <c r="E25" s="37">
        <f t="shared" si="2"/>
        <v>0.01</v>
      </c>
    </row>
    <row r="26" spans="1:5">
      <c r="A26" s="32"/>
      <c r="B26" s="36"/>
      <c r="C26" s="36"/>
      <c r="D26" s="36"/>
      <c r="E26" s="37"/>
    </row>
    <row r="27" spans="1:5">
      <c r="A27" s="32"/>
      <c r="B27" s="36"/>
      <c r="C27" s="36"/>
      <c r="D27" s="36"/>
      <c r="E27" s="37"/>
    </row>
    <row r="28" spans="1:5">
      <c r="A28" s="34" t="s">
        <v>16</v>
      </c>
      <c r="B28" s="36"/>
      <c r="C28" s="36"/>
      <c r="D28" s="36"/>
      <c r="E28" s="37">
        <f>SUM(E15:E27)</f>
        <v>7.6999999999999993</v>
      </c>
    </row>
    <row r="29" spans="1:5">
      <c r="A29" s="35" t="s">
        <v>20</v>
      </c>
      <c r="B29" s="45"/>
      <c r="C29" s="45"/>
      <c r="D29" s="45"/>
      <c r="E29" s="46">
        <f>E12+E28</f>
        <v>7.7232679999999991</v>
      </c>
    </row>
    <row r="30" spans="1:5">
      <c r="A30" s="33" t="s">
        <v>98</v>
      </c>
      <c r="B30" s="36" t="s">
        <v>42</v>
      </c>
      <c r="C30" s="36">
        <v>1</v>
      </c>
      <c r="D30" s="36">
        <v>0.01</v>
      </c>
      <c r="E30" s="37">
        <v>0.01</v>
      </c>
    </row>
    <row r="31" spans="1:5">
      <c r="A31" s="33" t="s">
        <v>99</v>
      </c>
      <c r="B31" s="36" t="s">
        <v>42</v>
      </c>
      <c r="C31" s="36">
        <v>1</v>
      </c>
      <c r="D31" s="36">
        <v>0.01</v>
      </c>
      <c r="E31" s="37">
        <v>0.01</v>
      </c>
    </row>
    <row r="32" spans="1:5">
      <c r="A32" s="35" t="s">
        <v>32</v>
      </c>
      <c r="B32" s="45"/>
      <c r="C32" s="45"/>
      <c r="D32" s="45"/>
      <c r="E32" s="46">
        <f>SUM(E30:E31)</f>
        <v>0.02</v>
      </c>
    </row>
    <row r="33" spans="1:5">
      <c r="A33" s="35" t="s">
        <v>20</v>
      </c>
      <c r="B33" s="38"/>
      <c r="C33" s="38"/>
      <c r="D33" s="38"/>
      <c r="E33" s="39">
        <f>E29+E32</f>
        <v>7.7432679999999987</v>
      </c>
    </row>
    <row r="34" spans="1:5">
      <c r="A34" s="33" t="s">
        <v>21</v>
      </c>
      <c r="B34" s="47"/>
      <c r="C34" s="47"/>
      <c r="D34" s="47"/>
      <c r="E34" s="48">
        <f>E33*7%</f>
        <v>0.54202876</v>
      </c>
    </row>
    <row r="35" spans="1:5">
      <c r="A35" s="33" t="s">
        <v>17</v>
      </c>
      <c r="B35" s="36"/>
      <c r="C35" s="36"/>
      <c r="D35" s="36"/>
      <c r="E35" s="37">
        <f>(E33+E34)*10%</f>
        <v>0.82852967599999983</v>
      </c>
    </row>
    <row r="36" spans="1:5">
      <c r="A36" s="33" t="s">
        <v>18</v>
      </c>
      <c r="B36" s="36"/>
      <c r="C36" s="36"/>
      <c r="D36" s="36"/>
      <c r="E36" s="37">
        <v>0.01</v>
      </c>
    </row>
    <row r="37" spans="1:5" ht="24">
      <c r="A37" s="35" t="s">
        <v>118</v>
      </c>
      <c r="B37" s="38" t="s">
        <v>116</v>
      </c>
      <c r="C37" s="38"/>
      <c r="D37" s="38"/>
      <c r="E37" s="69">
        <f>E33+E34+E35+E36</f>
        <v>9.1238264359999981</v>
      </c>
    </row>
    <row r="39" spans="1:5" ht="18">
      <c r="A39" s="57" t="s">
        <v>55</v>
      </c>
      <c r="B39" s="57"/>
      <c r="C39" s="57" t="s">
        <v>56</v>
      </c>
      <c r="D39" s="58"/>
    </row>
    <row r="40" spans="1:5" ht="18">
      <c r="A40" s="59"/>
      <c r="B40" s="59"/>
      <c r="C40" s="59"/>
      <c r="D40" s="58"/>
    </row>
    <row r="41" spans="1:5" ht="18">
      <c r="A41" s="57" t="s">
        <v>57</v>
      </c>
      <c r="B41" s="57"/>
      <c r="C41" s="57" t="s">
        <v>58</v>
      </c>
      <c r="D41" s="58"/>
    </row>
  </sheetData>
  <mergeCells count="3">
    <mergeCell ref="A2:E2"/>
    <mergeCell ref="A4:C4"/>
    <mergeCell ref="A5:C5"/>
  </mergeCells>
  <pageMargins left="1.1811023622047245" right="0" top="0.39370078740157483" bottom="0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5"/>
  <sheetViews>
    <sheetView topLeftCell="A13" workbookViewId="0">
      <selection activeCell="G44" sqref="G44"/>
    </sheetView>
  </sheetViews>
  <sheetFormatPr defaultRowHeight="14.4"/>
  <cols>
    <col min="1" max="1" width="47.5546875" customWidth="1"/>
    <col min="2" max="2" width="6.109375" customWidth="1"/>
    <col min="3" max="3" width="9.6640625" customWidth="1"/>
    <col min="4" max="4" width="7" customWidth="1"/>
    <col min="5" max="5" width="11.5546875" customWidth="1"/>
  </cols>
  <sheetData>
    <row r="1" spans="1:5" ht="17.399999999999999">
      <c r="A1" s="54" t="s">
        <v>52</v>
      </c>
      <c r="B1" s="54"/>
      <c r="C1" s="54"/>
      <c r="D1" s="54"/>
      <c r="E1" s="54"/>
    </row>
    <row r="2" spans="1:5" ht="39.6" customHeight="1">
      <c r="A2" s="75" t="s">
        <v>60</v>
      </c>
      <c r="B2" s="75"/>
      <c r="C2" s="75"/>
      <c r="D2" s="75"/>
      <c r="E2" s="75"/>
    </row>
    <row r="4" spans="1:5" ht="17.399999999999999">
      <c r="A4" s="76" t="s">
        <v>61</v>
      </c>
      <c r="B4" s="76"/>
      <c r="C4" s="76"/>
      <c r="D4" s="56"/>
      <c r="E4" s="56"/>
    </row>
    <row r="5" spans="1:5" ht="17.399999999999999">
      <c r="A5" s="77" t="s">
        <v>66</v>
      </c>
      <c r="B5" s="77"/>
      <c r="C5" s="77"/>
    </row>
    <row r="6" spans="1:5" ht="21.6" customHeight="1">
      <c r="A6" s="5" t="s">
        <v>0</v>
      </c>
      <c r="B6" s="5" t="s">
        <v>1</v>
      </c>
      <c r="C6" s="5" t="s">
        <v>2</v>
      </c>
      <c r="D6" s="5" t="s">
        <v>11</v>
      </c>
      <c r="E6" s="7" t="s">
        <v>3</v>
      </c>
    </row>
    <row r="7" spans="1:5">
      <c r="A7" s="34" t="s">
        <v>4</v>
      </c>
      <c r="B7" s="36"/>
      <c r="C7" s="36"/>
      <c r="D7" s="36"/>
      <c r="E7" s="36"/>
    </row>
    <row r="8" spans="1:5">
      <c r="A8" s="33" t="s">
        <v>35</v>
      </c>
      <c r="B8" s="36" t="s">
        <v>34</v>
      </c>
      <c r="C8" s="36">
        <v>24</v>
      </c>
      <c r="D8" s="36">
        <v>20.54</v>
      </c>
      <c r="E8" s="37">
        <f>C8*D8</f>
        <v>492.96</v>
      </c>
    </row>
    <row r="9" spans="1:5">
      <c r="A9" s="33" t="s">
        <v>37</v>
      </c>
      <c r="B9" s="36" t="s">
        <v>34</v>
      </c>
      <c r="C9" s="36">
        <v>16</v>
      </c>
      <c r="D9" s="36">
        <v>22.53</v>
      </c>
      <c r="E9" s="37">
        <f t="shared" ref="E9:E10" si="0">C9*D9</f>
        <v>360.48</v>
      </c>
    </row>
    <row r="10" spans="1:5">
      <c r="A10" s="33" t="s">
        <v>6</v>
      </c>
      <c r="B10" s="36" t="s">
        <v>26</v>
      </c>
      <c r="C10" s="36">
        <v>5</v>
      </c>
      <c r="D10" s="36">
        <v>0.32</v>
      </c>
      <c r="E10" s="37">
        <f t="shared" si="0"/>
        <v>1.6</v>
      </c>
    </row>
    <row r="11" spans="1:5">
      <c r="A11" s="33" t="s">
        <v>5</v>
      </c>
      <c r="B11" s="36" t="s">
        <v>26</v>
      </c>
      <c r="C11" s="36">
        <v>5</v>
      </c>
      <c r="D11" s="36">
        <v>0.32</v>
      </c>
      <c r="E11" s="37">
        <f t="shared" ref="E11" si="1">C11*D11</f>
        <v>1.6</v>
      </c>
    </row>
    <row r="12" spans="1:5">
      <c r="A12" s="33"/>
      <c r="B12" s="36"/>
      <c r="C12" s="36"/>
      <c r="D12" s="36"/>
      <c r="E12" s="37"/>
    </row>
    <row r="13" spans="1:5">
      <c r="A13" s="34" t="s">
        <v>7</v>
      </c>
      <c r="B13" s="36"/>
      <c r="C13" s="36"/>
      <c r="D13" s="36"/>
      <c r="E13" s="37">
        <f>SUM(E8:E11)</f>
        <v>856.6400000000001</v>
      </c>
    </row>
    <row r="14" spans="1:5">
      <c r="A14" s="34" t="s">
        <v>8</v>
      </c>
      <c r="B14" s="36"/>
      <c r="C14" s="36"/>
      <c r="D14" s="36"/>
      <c r="E14" s="37">
        <f>E13*22%</f>
        <v>188.46080000000003</v>
      </c>
    </row>
    <row r="15" spans="1:5" ht="24">
      <c r="A15" s="35" t="s">
        <v>9</v>
      </c>
      <c r="B15" s="38"/>
      <c r="C15" s="38"/>
      <c r="D15" s="38"/>
      <c r="E15" s="39">
        <f>(E13+E14)*1.1634</f>
        <v>1215.8702707200002</v>
      </c>
    </row>
    <row r="16" spans="1:5">
      <c r="A16" s="40"/>
      <c r="B16" s="41"/>
      <c r="C16" s="41"/>
      <c r="D16" s="41"/>
      <c r="E16" s="42"/>
    </row>
    <row r="17" spans="1:5">
      <c r="A17" s="34" t="s">
        <v>85</v>
      </c>
      <c r="B17" s="43"/>
      <c r="C17" s="44"/>
      <c r="D17" s="36"/>
      <c r="E17" s="36"/>
    </row>
    <row r="18" spans="1:5" ht="24" hidden="1">
      <c r="A18" s="32" t="s">
        <v>29</v>
      </c>
      <c r="B18" s="36" t="s">
        <v>26</v>
      </c>
      <c r="C18" s="36"/>
      <c r="D18" s="36">
        <v>0.03</v>
      </c>
      <c r="E18" s="37">
        <f t="shared" ref="E18:E25" si="2">C18*D18</f>
        <v>0</v>
      </c>
    </row>
    <row r="19" spans="1:5" hidden="1">
      <c r="A19" s="33" t="s">
        <v>12</v>
      </c>
      <c r="B19" s="36" t="s">
        <v>26</v>
      </c>
      <c r="C19" s="36"/>
      <c r="D19" s="36">
        <v>0.18</v>
      </c>
      <c r="E19" s="37">
        <f t="shared" si="2"/>
        <v>0</v>
      </c>
    </row>
    <row r="20" spans="1:5" hidden="1">
      <c r="A20" s="33" t="s">
        <v>15</v>
      </c>
      <c r="B20" s="36" t="s">
        <v>26</v>
      </c>
      <c r="C20" s="36"/>
      <c r="D20" s="36">
        <v>0.01</v>
      </c>
      <c r="E20" s="37">
        <f t="shared" si="2"/>
        <v>0</v>
      </c>
    </row>
    <row r="21" spans="1:5" ht="24" hidden="1">
      <c r="A21" s="32" t="s">
        <v>14</v>
      </c>
      <c r="B21" s="36" t="s">
        <v>26</v>
      </c>
      <c r="C21" s="36"/>
      <c r="D21" s="36">
        <v>0.01</v>
      </c>
      <c r="E21" s="37">
        <f t="shared" si="2"/>
        <v>0</v>
      </c>
    </row>
    <row r="22" spans="1:5" hidden="1">
      <c r="A22" s="32" t="s">
        <v>13</v>
      </c>
      <c r="B22" s="36" t="s">
        <v>26</v>
      </c>
      <c r="C22" s="36"/>
      <c r="D22" s="36">
        <v>0.32</v>
      </c>
      <c r="E22" s="37">
        <f t="shared" si="2"/>
        <v>0</v>
      </c>
    </row>
    <row r="23" spans="1:5" ht="24">
      <c r="A23" s="32" t="s">
        <v>22</v>
      </c>
      <c r="B23" s="36" t="s">
        <v>26</v>
      </c>
      <c r="C23" s="36">
        <v>0.5</v>
      </c>
      <c r="D23" s="36">
        <v>0.01</v>
      </c>
      <c r="E23" s="37">
        <f t="shared" si="2"/>
        <v>5.0000000000000001E-3</v>
      </c>
    </row>
    <row r="24" spans="1:5">
      <c r="A24" s="32" t="s">
        <v>30</v>
      </c>
      <c r="B24" s="36" t="s">
        <v>26</v>
      </c>
      <c r="C24" s="36">
        <v>0.5</v>
      </c>
      <c r="D24" s="36">
        <v>0.01</v>
      </c>
      <c r="E24" s="37">
        <f t="shared" si="2"/>
        <v>5.0000000000000001E-3</v>
      </c>
    </row>
    <row r="25" spans="1:5">
      <c r="A25" s="32" t="s">
        <v>25</v>
      </c>
      <c r="B25" s="36" t="s">
        <v>26</v>
      </c>
      <c r="C25" s="36"/>
      <c r="D25" s="36">
        <v>0.03</v>
      </c>
      <c r="E25" s="37">
        <f t="shared" si="2"/>
        <v>0</v>
      </c>
    </row>
    <row r="26" spans="1:5">
      <c r="A26" s="32" t="s">
        <v>31</v>
      </c>
      <c r="B26" s="36" t="s">
        <v>51</v>
      </c>
      <c r="C26" s="36"/>
      <c r="D26" s="36"/>
      <c r="E26" s="37">
        <v>8.1999999999999993</v>
      </c>
    </row>
    <row r="27" spans="1:5">
      <c r="A27" s="32" t="s">
        <v>67</v>
      </c>
      <c r="B27" s="36" t="s">
        <v>26</v>
      </c>
      <c r="C27" s="36">
        <v>720</v>
      </c>
      <c r="D27" s="36">
        <v>0.09</v>
      </c>
      <c r="E27" s="37">
        <f>C27*D27</f>
        <v>64.8</v>
      </c>
    </row>
    <row r="28" spans="1:5">
      <c r="A28" s="32" t="s">
        <v>69</v>
      </c>
      <c r="B28" s="36" t="s">
        <v>26</v>
      </c>
      <c r="C28" s="36">
        <v>720</v>
      </c>
      <c r="D28" s="36">
        <v>0.34</v>
      </c>
      <c r="E28" s="37">
        <f>C28*D28</f>
        <v>244.8</v>
      </c>
    </row>
    <row r="29" spans="1:5">
      <c r="A29" s="32"/>
      <c r="B29" s="36"/>
      <c r="C29" s="36"/>
      <c r="D29" s="36"/>
      <c r="E29" s="37"/>
    </row>
    <row r="30" spans="1:5">
      <c r="A30" s="32"/>
      <c r="B30" s="36"/>
      <c r="C30" s="36"/>
      <c r="D30" s="36"/>
      <c r="E30" s="37"/>
    </row>
    <row r="31" spans="1:5">
      <c r="A31" s="34" t="s">
        <v>16</v>
      </c>
      <c r="B31" s="36"/>
      <c r="C31" s="36"/>
      <c r="D31" s="36"/>
      <c r="E31" s="37">
        <f>SUM(E18:E30)</f>
        <v>317.81</v>
      </c>
    </row>
    <row r="32" spans="1:5">
      <c r="A32" s="35" t="s">
        <v>20</v>
      </c>
      <c r="B32" s="45"/>
      <c r="C32" s="45"/>
      <c r="D32" s="45"/>
      <c r="E32" s="46">
        <f>E15+E31</f>
        <v>1533.6802707200002</v>
      </c>
    </row>
    <row r="33" spans="1:5">
      <c r="A33" s="33" t="s">
        <v>38</v>
      </c>
      <c r="B33" s="36" t="s">
        <v>26</v>
      </c>
      <c r="C33" s="36">
        <v>0.5</v>
      </c>
      <c r="D33" s="36">
        <v>1.08</v>
      </c>
      <c r="E33" s="37">
        <f t="shared" ref="E33:E34" si="3">C33*D33</f>
        <v>0.54</v>
      </c>
    </row>
    <row r="34" spans="1:5">
      <c r="A34" s="33" t="s">
        <v>39</v>
      </c>
      <c r="B34" s="36" t="s">
        <v>26</v>
      </c>
      <c r="C34" s="36">
        <v>0.5</v>
      </c>
      <c r="D34" s="36">
        <v>0.7</v>
      </c>
      <c r="E34" s="37">
        <f t="shared" si="3"/>
        <v>0.35</v>
      </c>
    </row>
    <row r="35" spans="1:5">
      <c r="A35" s="34" t="s">
        <v>32</v>
      </c>
      <c r="B35" s="36"/>
      <c r="C35" s="36"/>
      <c r="D35" s="36"/>
      <c r="E35" s="37">
        <f>SUM(E33:E34)</f>
        <v>0.89</v>
      </c>
    </row>
    <row r="36" spans="1:5">
      <c r="A36" s="34" t="s">
        <v>20</v>
      </c>
      <c r="B36" s="47"/>
      <c r="C36" s="47"/>
      <c r="D36" s="47"/>
      <c r="E36" s="48">
        <f>E32+E35</f>
        <v>1534.5702707200003</v>
      </c>
    </row>
    <row r="37" spans="1:5">
      <c r="A37" s="33" t="s">
        <v>21</v>
      </c>
      <c r="B37" s="47"/>
      <c r="C37" s="47"/>
      <c r="D37" s="47"/>
      <c r="E37" s="48">
        <f>E36*7%</f>
        <v>107.41991895040003</v>
      </c>
    </row>
    <row r="38" spans="1:5">
      <c r="A38" s="33" t="s">
        <v>17</v>
      </c>
      <c r="B38" s="36"/>
      <c r="C38" s="36"/>
      <c r="D38" s="36"/>
      <c r="E38" s="37">
        <f>(E36+E37)*10%</f>
        <v>164.19901896704005</v>
      </c>
    </row>
    <row r="39" spans="1:5">
      <c r="A39" s="33" t="s">
        <v>18</v>
      </c>
      <c r="B39" s="36"/>
      <c r="C39" s="36"/>
      <c r="D39" s="36"/>
      <c r="E39" s="37">
        <f>E38*18%</f>
        <v>29.555823414067206</v>
      </c>
    </row>
    <row r="40" spans="1:5">
      <c r="A40" s="34" t="s">
        <v>33</v>
      </c>
      <c r="B40" s="47"/>
      <c r="C40" s="47"/>
      <c r="D40" s="47"/>
      <c r="E40" s="65">
        <f>E36+E37+E38</f>
        <v>1806.1892086374403</v>
      </c>
    </row>
    <row r="41" spans="1:5" ht="22.2" customHeight="1">
      <c r="A41" s="14" t="s">
        <v>120</v>
      </c>
      <c r="B41" s="3"/>
      <c r="C41" s="3"/>
      <c r="D41" s="3"/>
      <c r="E41" s="63">
        <f>E40/30</f>
        <v>60.206306954581343</v>
      </c>
    </row>
    <row r="43" spans="1:5" ht="18">
      <c r="A43" s="57" t="s">
        <v>55</v>
      </c>
      <c r="B43" s="57"/>
      <c r="C43" s="57" t="s">
        <v>56</v>
      </c>
      <c r="D43" s="58"/>
    </row>
    <row r="44" spans="1:5" ht="18">
      <c r="A44" s="59"/>
      <c r="B44" s="59"/>
      <c r="C44" s="59"/>
      <c r="D44" s="58"/>
    </row>
    <row r="45" spans="1:5" ht="18">
      <c r="A45" s="57" t="s">
        <v>57</v>
      </c>
      <c r="B45" s="57"/>
      <c r="C45" s="57" t="s">
        <v>58</v>
      </c>
      <c r="D45" s="58"/>
    </row>
  </sheetData>
  <mergeCells count="3">
    <mergeCell ref="A2:E2"/>
    <mergeCell ref="A4:C4"/>
    <mergeCell ref="A5:C5"/>
  </mergeCells>
  <pageMargins left="1.1811023622047245" right="0" top="0.39370078740157483" bottom="0" header="0.31496062992125984" footer="0.31496062992125984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0"/>
  <sheetViews>
    <sheetView topLeftCell="A13" workbookViewId="0">
      <selection activeCell="A36" sqref="A36"/>
    </sheetView>
  </sheetViews>
  <sheetFormatPr defaultRowHeight="14.4"/>
  <cols>
    <col min="1" max="1" width="51.77734375" customWidth="1"/>
    <col min="2" max="2" width="4.77734375" customWidth="1"/>
    <col min="3" max="3" width="11.77734375" customWidth="1"/>
    <col min="4" max="4" width="7" customWidth="1"/>
    <col min="5" max="5" width="9.44140625" customWidth="1"/>
  </cols>
  <sheetData>
    <row r="1" spans="1:5" ht="17.399999999999999">
      <c r="A1" s="54" t="s">
        <v>52</v>
      </c>
      <c r="B1" s="54"/>
      <c r="C1" s="54"/>
      <c r="D1" s="54"/>
      <c r="E1" s="54"/>
    </row>
    <row r="2" spans="1:5" ht="15.6">
      <c r="A2" s="75" t="s">
        <v>60</v>
      </c>
      <c r="B2" s="75"/>
      <c r="C2" s="75"/>
      <c r="D2" s="75"/>
      <c r="E2" s="75"/>
    </row>
    <row r="4" spans="1:5" ht="17.399999999999999">
      <c r="A4" s="76" t="s">
        <v>61</v>
      </c>
      <c r="B4" s="76"/>
      <c r="C4" s="76"/>
      <c r="D4" s="56"/>
      <c r="E4" s="56"/>
    </row>
    <row r="5" spans="1:5" ht="17.399999999999999">
      <c r="A5" s="77" t="s">
        <v>71</v>
      </c>
      <c r="B5" s="77"/>
      <c r="C5" s="77"/>
    </row>
    <row r="6" spans="1:5" ht="21.6" customHeight="1">
      <c r="A6" s="5" t="s">
        <v>0</v>
      </c>
      <c r="B6" s="5" t="s">
        <v>1</v>
      </c>
      <c r="C6" s="5" t="s">
        <v>2</v>
      </c>
      <c r="D6" s="5" t="s">
        <v>11</v>
      </c>
      <c r="E6" s="7" t="s">
        <v>3</v>
      </c>
    </row>
    <row r="7" spans="1:5">
      <c r="A7" s="6" t="s">
        <v>4</v>
      </c>
      <c r="B7" s="2"/>
      <c r="C7" s="2"/>
      <c r="D7" s="2"/>
      <c r="E7" s="2"/>
    </row>
    <row r="8" spans="1:5">
      <c r="A8" s="33" t="s">
        <v>73</v>
      </c>
      <c r="B8" s="36" t="s">
        <v>72</v>
      </c>
      <c r="C8" s="36">
        <v>1</v>
      </c>
      <c r="D8" s="36">
        <v>0.01</v>
      </c>
      <c r="E8" s="37">
        <f t="shared" ref="E8" si="0">C8*D8</f>
        <v>0.01</v>
      </c>
    </row>
    <row r="9" spans="1:5">
      <c r="A9" s="33"/>
      <c r="B9" s="36"/>
      <c r="C9" s="36"/>
      <c r="D9" s="36"/>
      <c r="E9" s="37"/>
    </row>
    <row r="10" spans="1:5">
      <c r="A10" s="34" t="s">
        <v>7</v>
      </c>
      <c r="B10" s="36"/>
      <c r="C10" s="36"/>
      <c r="D10" s="36"/>
      <c r="E10" s="37">
        <f>SUM(E8:E8)</f>
        <v>0.01</v>
      </c>
    </row>
    <row r="11" spans="1:5">
      <c r="A11" s="34" t="s">
        <v>8</v>
      </c>
      <c r="B11" s="36"/>
      <c r="C11" s="36"/>
      <c r="D11" s="36"/>
      <c r="E11" s="37">
        <v>0.01</v>
      </c>
    </row>
    <row r="12" spans="1:5" ht="24">
      <c r="A12" s="35" t="s">
        <v>9</v>
      </c>
      <c r="B12" s="38"/>
      <c r="C12" s="38"/>
      <c r="D12" s="38"/>
      <c r="E12" s="39">
        <f>(E10+E11)*1.1634</f>
        <v>2.3268E-2</v>
      </c>
    </row>
    <row r="13" spans="1:5">
      <c r="A13" s="40"/>
      <c r="B13" s="41"/>
      <c r="C13" s="41"/>
      <c r="D13" s="41"/>
      <c r="E13" s="42"/>
    </row>
    <row r="14" spans="1:5">
      <c r="A14" s="34" t="s">
        <v>10</v>
      </c>
      <c r="B14" s="43"/>
      <c r="C14" s="44"/>
      <c r="D14" s="36"/>
      <c r="E14" s="36"/>
    </row>
    <row r="15" spans="1:5" ht="24">
      <c r="A15" s="32" t="s">
        <v>74</v>
      </c>
      <c r="B15" s="36" t="s">
        <v>42</v>
      </c>
      <c r="C15" s="36">
        <v>1</v>
      </c>
      <c r="D15" s="36">
        <v>0.01</v>
      </c>
      <c r="E15" s="37">
        <f t="shared" ref="E15:E25" si="1">C15*D15</f>
        <v>0.01</v>
      </c>
    </row>
    <row r="16" spans="1:5">
      <c r="A16" s="33" t="s">
        <v>75</v>
      </c>
      <c r="B16" s="36" t="s">
        <v>42</v>
      </c>
      <c r="C16" s="36">
        <v>1</v>
      </c>
      <c r="D16" s="36">
        <v>0.02</v>
      </c>
      <c r="E16" s="37">
        <f t="shared" si="1"/>
        <v>0.02</v>
      </c>
    </row>
    <row r="17" spans="1:5">
      <c r="A17" s="33" t="s">
        <v>76</v>
      </c>
      <c r="B17" s="36" t="s">
        <v>42</v>
      </c>
      <c r="C17" s="36">
        <v>1</v>
      </c>
      <c r="D17" s="36">
        <v>0.01</v>
      </c>
      <c r="E17" s="37">
        <f t="shared" si="1"/>
        <v>0.01</v>
      </c>
    </row>
    <row r="18" spans="1:5" ht="24">
      <c r="A18" s="32" t="s">
        <v>77</v>
      </c>
      <c r="B18" s="36" t="s">
        <v>42</v>
      </c>
      <c r="C18" s="36">
        <v>1</v>
      </c>
      <c r="D18" s="36">
        <v>0.01</v>
      </c>
      <c r="E18" s="37">
        <f t="shared" si="1"/>
        <v>0.01</v>
      </c>
    </row>
    <row r="19" spans="1:5">
      <c r="A19" s="32" t="s">
        <v>78</v>
      </c>
      <c r="B19" s="36" t="s">
        <v>42</v>
      </c>
      <c r="C19" s="36">
        <v>1</v>
      </c>
      <c r="D19" s="36">
        <v>0.04</v>
      </c>
      <c r="E19" s="37">
        <f t="shared" si="1"/>
        <v>0.04</v>
      </c>
    </row>
    <row r="20" spans="1:5" ht="24">
      <c r="A20" s="32" t="s">
        <v>79</v>
      </c>
      <c r="B20" s="36" t="s">
        <v>42</v>
      </c>
      <c r="C20" s="36">
        <v>1</v>
      </c>
      <c r="D20" s="36">
        <v>0.01</v>
      </c>
      <c r="E20" s="37">
        <f t="shared" si="1"/>
        <v>0.01</v>
      </c>
    </row>
    <row r="21" spans="1:5">
      <c r="A21" s="32" t="s">
        <v>80</v>
      </c>
      <c r="B21" s="36" t="s">
        <v>42</v>
      </c>
      <c r="C21" s="36">
        <v>1</v>
      </c>
      <c r="D21" s="36">
        <v>0.01</v>
      </c>
      <c r="E21" s="37">
        <f t="shared" si="1"/>
        <v>0.01</v>
      </c>
    </row>
    <row r="22" spans="1:5">
      <c r="A22" s="32" t="s">
        <v>81</v>
      </c>
      <c r="B22" s="36" t="s">
        <v>42</v>
      </c>
      <c r="C22" s="36">
        <v>1</v>
      </c>
      <c r="D22" s="36">
        <v>0.01</v>
      </c>
      <c r="E22" s="37">
        <f t="shared" si="1"/>
        <v>0.01</v>
      </c>
    </row>
    <row r="23" spans="1:5">
      <c r="A23" s="32" t="s">
        <v>84</v>
      </c>
      <c r="B23" s="36" t="s">
        <v>42</v>
      </c>
      <c r="C23" s="36">
        <v>1</v>
      </c>
      <c r="D23" s="36">
        <v>1.9</v>
      </c>
      <c r="E23" s="37">
        <f t="shared" si="1"/>
        <v>1.9</v>
      </c>
    </row>
    <row r="24" spans="1:5">
      <c r="A24" s="32" t="s">
        <v>82</v>
      </c>
      <c r="B24" s="36" t="s">
        <v>42</v>
      </c>
      <c r="C24" s="36">
        <v>1</v>
      </c>
      <c r="D24" s="36">
        <v>0.01</v>
      </c>
      <c r="E24" s="37">
        <f t="shared" si="1"/>
        <v>0.01</v>
      </c>
    </row>
    <row r="25" spans="1:5">
      <c r="A25" s="32" t="s">
        <v>83</v>
      </c>
      <c r="B25" s="36" t="s">
        <v>42</v>
      </c>
      <c r="C25" s="36">
        <v>1</v>
      </c>
      <c r="D25" s="36">
        <v>0.01</v>
      </c>
      <c r="E25" s="37">
        <f t="shared" si="1"/>
        <v>0.01</v>
      </c>
    </row>
    <row r="26" spans="1:5">
      <c r="A26" s="32"/>
      <c r="B26" s="36"/>
      <c r="C26" s="36"/>
      <c r="D26" s="36"/>
      <c r="E26" s="37"/>
    </row>
    <row r="27" spans="1:5">
      <c r="A27" s="34" t="s">
        <v>16</v>
      </c>
      <c r="B27" s="36"/>
      <c r="C27" s="36"/>
      <c r="D27" s="36"/>
      <c r="E27" s="37">
        <f>SUM(E15:E26)</f>
        <v>2.0399999999999996</v>
      </c>
    </row>
    <row r="28" spans="1:5">
      <c r="A28" s="35" t="s">
        <v>20</v>
      </c>
      <c r="B28" s="45"/>
      <c r="C28" s="45"/>
      <c r="D28" s="45"/>
      <c r="E28" s="46">
        <f>E12+E27</f>
        <v>2.0632679999999994</v>
      </c>
    </row>
    <row r="29" spans="1:5">
      <c r="A29" s="33" t="s">
        <v>38</v>
      </c>
      <c r="B29" s="36" t="s">
        <v>26</v>
      </c>
      <c r="C29" s="36">
        <v>1.7000000000000001E-2</v>
      </c>
      <c r="D29" s="36">
        <v>1.08</v>
      </c>
      <c r="E29" s="37">
        <f t="shared" ref="E29:E30" si="2">C29*D29</f>
        <v>1.8360000000000001E-2</v>
      </c>
    </row>
    <row r="30" spans="1:5">
      <c r="A30" s="33" t="s">
        <v>39</v>
      </c>
      <c r="B30" s="36" t="s">
        <v>26</v>
      </c>
      <c r="C30" s="36">
        <v>1.7000000000000001E-2</v>
      </c>
      <c r="D30" s="36">
        <v>0.7</v>
      </c>
      <c r="E30" s="37">
        <f t="shared" si="2"/>
        <v>1.1900000000000001E-2</v>
      </c>
    </row>
    <row r="31" spans="1:5">
      <c r="A31" s="34" t="s">
        <v>32</v>
      </c>
      <c r="B31" s="36"/>
      <c r="C31" s="36"/>
      <c r="D31" s="36"/>
      <c r="E31" s="37">
        <f>SUM(E29:E30)</f>
        <v>3.0260000000000002E-2</v>
      </c>
    </row>
    <row r="32" spans="1:5">
      <c r="A32" s="34" t="s">
        <v>20</v>
      </c>
      <c r="B32" s="47"/>
      <c r="C32" s="47"/>
      <c r="D32" s="47"/>
      <c r="E32" s="48">
        <f>E28+E31</f>
        <v>2.0935279999999996</v>
      </c>
    </row>
    <row r="33" spans="1:5">
      <c r="A33" s="33" t="s">
        <v>21</v>
      </c>
      <c r="B33" s="47"/>
      <c r="C33" s="47"/>
      <c r="D33" s="47"/>
      <c r="E33" s="48">
        <f>E32*7%</f>
        <v>0.14654695999999998</v>
      </c>
    </row>
    <row r="34" spans="1:5">
      <c r="A34" s="33" t="s">
        <v>17</v>
      </c>
      <c r="B34" s="36"/>
      <c r="C34" s="36"/>
      <c r="D34" s="36"/>
      <c r="E34" s="37">
        <f>(E32+E33)*10%</f>
        <v>0.22400749599999994</v>
      </c>
    </row>
    <row r="35" spans="1:5">
      <c r="A35" s="33" t="s">
        <v>18</v>
      </c>
      <c r="B35" s="36"/>
      <c r="C35" s="36"/>
      <c r="D35" s="36"/>
      <c r="E35" s="37">
        <v>0.01</v>
      </c>
    </row>
    <row r="36" spans="1:5">
      <c r="A36" s="35" t="s">
        <v>41</v>
      </c>
      <c r="B36" s="38" t="s">
        <v>116</v>
      </c>
      <c r="C36" s="38"/>
      <c r="D36" s="38"/>
      <c r="E36" s="66">
        <f>E32+E33+E34</f>
        <v>2.4640824559999994</v>
      </c>
    </row>
    <row r="37" spans="1:5">
      <c r="A37" s="70"/>
    </row>
    <row r="38" spans="1:5" ht="18">
      <c r="A38" s="57" t="s">
        <v>55</v>
      </c>
      <c r="B38" s="57"/>
      <c r="C38" s="57" t="s">
        <v>56</v>
      </c>
      <c r="D38" s="58"/>
    </row>
    <row r="39" spans="1:5" ht="18">
      <c r="A39" s="59"/>
      <c r="B39" s="59"/>
      <c r="C39" s="59"/>
      <c r="D39" s="58"/>
    </row>
    <row r="40" spans="1:5" ht="18">
      <c r="A40" s="57" t="s">
        <v>57</v>
      </c>
      <c r="B40" s="57"/>
      <c r="C40" s="57" t="s">
        <v>58</v>
      </c>
      <c r="D40" s="58"/>
    </row>
  </sheetData>
  <mergeCells count="3">
    <mergeCell ref="A2:E2"/>
    <mergeCell ref="A4:C4"/>
    <mergeCell ref="A5:C5"/>
  </mergeCells>
  <pageMargins left="1.1811023622047245" right="0" top="0.39370078740157483" bottom="0" header="0.31496062992125984" footer="0.31496062992125984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2"/>
  <sheetViews>
    <sheetView topLeftCell="A19" workbookViewId="0">
      <selection activeCell="A37" sqref="A37:E38"/>
    </sheetView>
  </sheetViews>
  <sheetFormatPr defaultRowHeight="14.4"/>
  <cols>
    <col min="1" max="1" width="51.77734375" customWidth="1"/>
    <col min="2" max="2" width="4.77734375" customWidth="1"/>
    <col min="3" max="3" width="11.77734375" customWidth="1"/>
    <col min="4" max="4" width="7" customWidth="1"/>
    <col min="5" max="5" width="9.44140625" customWidth="1"/>
  </cols>
  <sheetData>
    <row r="1" spans="1:5" ht="17.399999999999999">
      <c r="A1" s="54" t="s">
        <v>52</v>
      </c>
      <c r="B1" s="54"/>
      <c r="C1" s="54"/>
      <c r="D1" s="54"/>
      <c r="E1" s="54"/>
    </row>
    <row r="2" spans="1:5" ht="15.6">
      <c r="A2" s="75" t="s">
        <v>60</v>
      </c>
      <c r="B2" s="75"/>
      <c r="C2" s="75"/>
      <c r="D2" s="75"/>
      <c r="E2" s="75"/>
    </row>
    <row r="4" spans="1:5" ht="17.399999999999999">
      <c r="A4" s="76" t="s">
        <v>61</v>
      </c>
      <c r="B4" s="76"/>
      <c r="C4" s="76"/>
      <c r="D4" s="56"/>
      <c r="E4" s="56"/>
    </row>
    <row r="5" spans="1:5" ht="28.2" customHeight="1">
      <c r="A5" s="78" t="s">
        <v>103</v>
      </c>
      <c r="B5" s="78"/>
      <c r="C5" s="78"/>
      <c r="D5" s="78"/>
      <c r="E5" s="78"/>
    </row>
    <row r="6" spans="1:5" ht="21.6" customHeight="1">
      <c r="A6" s="5" t="s">
        <v>0</v>
      </c>
      <c r="B6" s="5" t="s">
        <v>1</v>
      </c>
      <c r="C6" s="5" t="s">
        <v>2</v>
      </c>
      <c r="D6" s="5" t="s">
        <v>11</v>
      </c>
      <c r="E6" s="7" t="s">
        <v>23</v>
      </c>
    </row>
    <row r="7" spans="1:5">
      <c r="A7" s="6" t="s">
        <v>4</v>
      </c>
      <c r="B7" s="2"/>
      <c r="C7" s="2"/>
      <c r="D7" s="2"/>
      <c r="E7" s="2"/>
    </row>
    <row r="8" spans="1:5">
      <c r="A8" s="33" t="s">
        <v>73</v>
      </c>
      <c r="B8" s="36" t="s">
        <v>72</v>
      </c>
      <c r="C8" s="36">
        <v>1</v>
      </c>
      <c r="D8" s="36">
        <v>0.01</v>
      </c>
      <c r="E8" s="37">
        <f t="shared" ref="E8" si="0">C8*D8</f>
        <v>0.01</v>
      </c>
    </row>
    <row r="9" spans="1:5">
      <c r="A9" s="33"/>
      <c r="B9" s="36"/>
      <c r="C9" s="36"/>
      <c r="D9" s="36"/>
      <c r="E9" s="37"/>
    </row>
    <row r="10" spans="1:5">
      <c r="A10" s="34" t="s">
        <v>7</v>
      </c>
      <c r="B10" s="36"/>
      <c r="C10" s="36"/>
      <c r="D10" s="36"/>
      <c r="E10" s="37">
        <f>SUM(E8:E8)</f>
        <v>0.01</v>
      </c>
    </row>
    <row r="11" spans="1:5">
      <c r="A11" s="34" t="s">
        <v>8</v>
      </c>
      <c r="B11" s="36"/>
      <c r="C11" s="36"/>
      <c r="D11" s="36"/>
      <c r="E11" s="37">
        <v>0.01</v>
      </c>
    </row>
    <row r="12" spans="1:5" ht="24">
      <c r="A12" s="35" t="s">
        <v>9</v>
      </c>
      <c r="B12" s="38"/>
      <c r="C12" s="38"/>
      <c r="D12" s="38"/>
      <c r="E12" s="39">
        <f>(E10+E11)*1.1634</f>
        <v>2.3268E-2</v>
      </c>
    </row>
    <row r="13" spans="1:5">
      <c r="A13" s="40"/>
      <c r="B13" s="41"/>
      <c r="C13" s="41"/>
      <c r="D13" s="41"/>
      <c r="E13" s="42"/>
    </row>
    <row r="14" spans="1:5">
      <c r="A14" s="34" t="s">
        <v>10</v>
      </c>
      <c r="B14" s="43"/>
      <c r="C14" s="44"/>
      <c r="D14" s="36"/>
      <c r="E14" s="36"/>
    </row>
    <row r="15" spans="1:5" ht="24">
      <c r="A15" s="32" t="s">
        <v>74</v>
      </c>
      <c r="B15" s="36" t="s">
        <v>42</v>
      </c>
      <c r="C15" s="36">
        <v>1</v>
      </c>
      <c r="D15" s="36">
        <v>0.01</v>
      </c>
      <c r="E15" s="37">
        <f t="shared" ref="E15:E25" si="1">C15*D15</f>
        <v>0.01</v>
      </c>
    </row>
    <row r="16" spans="1:5">
      <c r="A16" s="33" t="s">
        <v>75</v>
      </c>
      <c r="B16" s="36" t="s">
        <v>42</v>
      </c>
      <c r="C16" s="36">
        <v>1</v>
      </c>
      <c r="D16" s="36">
        <v>0.02</v>
      </c>
      <c r="E16" s="37">
        <f t="shared" si="1"/>
        <v>0.02</v>
      </c>
    </row>
    <row r="17" spans="1:5">
      <c r="A17" s="33" t="s">
        <v>76</v>
      </c>
      <c r="B17" s="36" t="s">
        <v>42</v>
      </c>
      <c r="C17" s="36">
        <v>1</v>
      </c>
      <c r="D17" s="36">
        <v>0.01</v>
      </c>
      <c r="E17" s="37">
        <f t="shared" si="1"/>
        <v>0.01</v>
      </c>
    </row>
    <row r="18" spans="1:5" ht="24">
      <c r="A18" s="32" t="s">
        <v>77</v>
      </c>
      <c r="B18" s="36" t="s">
        <v>42</v>
      </c>
      <c r="C18" s="36">
        <v>1</v>
      </c>
      <c r="D18" s="36">
        <v>0.01</v>
      </c>
      <c r="E18" s="37">
        <f t="shared" si="1"/>
        <v>0.01</v>
      </c>
    </row>
    <row r="19" spans="1:5">
      <c r="A19" s="32" t="s">
        <v>78</v>
      </c>
      <c r="B19" s="36" t="s">
        <v>42</v>
      </c>
      <c r="C19" s="36">
        <v>1</v>
      </c>
      <c r="D19" s="36">
        <v>0.04</v>
      </c>
      <c r="E19" s="37">
        <f t="shared" si="1"/>
        <v>0.04</v>
      </c>
    </row>
    <row r="20" spans="1:5" ht="24">
      <c r="A20" s="32" t="s">
        <v>79</v>
      </c>
      <c r="B20" s="36" t="s">
        <v>42</v>
      </c>
      <c r="C20" s="36">
        <v>1</v>
      </c>
      <c r="D20" s="36">
        <v>0.01</v>
      </c>
      <c r="E20" s="37">
        <f t="shared" si="1"/>
        <v>0.01</v>
      </c>
    </row>
    <row r="21" spans="1:5">
      <c r="A21" s="32" t="s">
        <v>80</v>
      </c>
      <c r="B21" s="36" t="s">
        <v>42</v>
      </c>
      <c r="C21" s="36">
        <v>1</v>
      </c>
      <c r="D21" s="36">
        <v>0.01</v>
      </c>
      <c r="E21" s="37">
        <f t="shared" si="1"/>
        <v>0.01</v>
      </c>
    </row>
    <row r="22" spans="1:5">
      <c r="A22" s="32" t="s">
        <v>81</v>
      </c>
      <c r="B22" s="36" t="s">
        <v>42</v>
      </c>
      <c r="C22" s="36">
        <v>1</v>
      </c>
      <c r="D22" s="36">
        <v>0.01</v>
      </c>
      <c r="E22" s="37">
        <f t="shared" si="1"/>
        <v>0.01</v>
      </c>
    </row>
    <row r="23" spans="1:5">
      <c r="A23" s="32" t="s">
        <v>84</v>
      </c>
      <c r="B23" s="36" t="s">
        <v>42</v>
      </c>
      <c r="C23" s="36">
        <v>1</v>
      </c>
      <c r="D23" s="36">
        <v>1.9</v>
      </c>
      <c r="E23" s="37">
        <f t="shared" si="1"/>
        <v>1.9</v>
      </c>
    </row>
    <row r="24" spans="1:5">
      <c r="A24" s="32" t="s">
        <v>82</v>
      </c>
      <c r="B24" s="36" t="s">
        <v>42</v>
      </c>
      <c r="C24" s="36">
        <v>1</v>
      </c>
      <c r="D24" s="36">
        <v>0.01</v>
      </c>
      <c r="E24" s="37">
        <f t="shared" si="1"/>
        <v>0.01</v>
      </c>
    </row>
    <row r="25" spans="1:5">
      <c r="A25" s="32" t="s">
        <v>83</v>
      </c>
      <c r="B25" s="36" t="s">
        <v>42</v>
      </c>
      <c r="C25" s="36">
        <v>1</v>
      </c>
      <c r="D25" s="36">
        <v>0.01</v>
      </c>
      <c r="E25" s="37">
        <f t="shared" si="1"/>
        <v>0.01</v>
      </c>
    </row>
    <row r="26" spans="1:5">
      <c r="A26" s="32"/>
      <c r="B26" s="36"/>
      <c r="C26" s="36"/>
      <c r="D26" s="36"/>
      <c r="E26" s="37"/>
    </row>
    <row r="27" spans="1:5">
      <c r="A27" s="34" t="s">
        <v>16</v>
      </c>
      <c r="B27" s="36"/>
      <c r="C27" s="36"/>
      <c r="D27" s="36"/>
      <c r="E27" s="37">
        <f>SUM(E15:E26)</f>
        <v>2.0399999999999996</v>
      </c>
    </row>
    <row r="28" spans="1:5">
      <c r="A28" s="35" t="s">
        <v>20</v>
      </c>
      <c r="B28" s="45"/>
      <c r="C28" s="45"/>
      <c r="D28" s="45"/>
      <c r="E28" s="46">
        <f>E12+E27</f>
        <v>2.0632679999999994</v>
      </c>
    </row>
    <row r="29" spans="1:5">
      <c r="A29" s="33" t="s">
        <v>38</v>
      </c>
      <c r="B29" s="36" t="s">
        <v>26</v>
      </c>
      <c r="C29" s="36">
        <v>1.7000000000000001E-2</v>
      </c>
      <c r="D29" s="36">
        <v>1.08</v>
      </c>
      <c r="E29" s="37">
        <f t="shared" ref="E29:E30" si="2">C29*D29</f>
        <v>1.8360000000000001E-2</v>
      </c>
    </row>
    <row r="30" spans="1:5">
      <c r="A30" s="33" t="s">
        <v>39</v>
      </c>
      <c r="B30" s="36" t="s">
        <v>26</v>
      </c>
      <c r="C30" s="36">
        <v>1.7000000000000001E-2</v>
      </c>
      <c r="D30" s="36">
        <v>0.7</v>
      </c>
      <c r="E30" s="37">
        <f t="shared" si="2"/>
        <v>1.1900000000000001E-2</v>
      </c>
    </row>
    <row r="31" spans="1:5">
      <c r="A31" s="34" t="s">
        <v>32</v>
      </c>
      <c r="B31" s="36"/>
      <c r="C31" s="36"/>
      <c r="D31" s="36"/>
      <c r="E31" s="37">
        <f>SUM(E29:E30)</f>
        <v>3.0260000000000002E-2</v>
      </c>
    </row>
    <row r="32" spans="1:5">
      <c r="A32" s="34" t="s">
        <v>20</v>
      </c>
      <c r="B32" s="47"/>
      <c r="C32" s="47"/>
      <c r="D32" s="47"/>
      <c r="E32" s="48">
        <f>E28+E31</f>
        <v>2.0935279999999996</v>
      </c>
    </row>
    <row r="33" spans="1:5">
      <c r="A33" s="33" t="s">
        <v>21</v>
      </c>
      <c r="B33" s="47"/>
      <c r="C33" s="47"/>
      <c r="D33" s="47"/>
      <c r="E33" s="48">
        <f>E32*7%</f>
        <v>0.14654695999999998</v>
      </c>
    </row>
    <row r="34" spans="1:5">
      <c r="A34" s="33" t="s">
        <v>17</v>
      </c>
      <c r="B34" s="36"/>
      <c r="C34" s="36"/>
      <c r="D34" s="36"/>
      <c r="E34" s="37">
        <f>(E32+E33)*10%</f>
        <v>0.22400749599999994</v>
      </c>
    </row>
    <row r="35" spans="1:5">
      <c r="A35" s="33" t="s">
        <v>18</v>
      </c>
      <c r="B35" s="36"/>
      <c r="C35" s="36"/>
      <c r="D35" s="36"/>
      <c r="E35" s="37">
        <v>0.01</v>
      </c>
    </row>
    <row r="36" spans="1:5">
      <c r="A36" s="35" t="s">
        <v>41</v>
      </c>
      <c r="B36" s="38" t="s">
        <v>42</v>
      </c>
      <c r="C36" s="38"/>
      <c r="D36" s="38"/>
      <c r="E36" s="66">
        <f>E32+E33+E34</f>
        <v>2.4640824559999994</v>
      </c>
    </row>
    <row r="37" spans="1:5" ht="24">
      <c r="A37" s="40" t="s">
        <v>106</v>
      </c>
      <c r="B37" s="36" t="s">
        <v>42</v>
      </c>
      <c r="C37" s="41"/>
      <c r="D37" s="41"/>
      <c r="E37" s="71">
        <v>1</v>
      </c>
    </row>
    <row r="38" spans="1:5" ht="24">
      <c r="A38" s="35" t="s">
        <v>104</v>
      </c>
      <c r="B38" s="38" t="s">
        <v>42</v>
      </c>
      <c r="C38" s="38"/>
      <c r="D38" s="38"/>
      <c r="E38" s="66">
        <v>1.5</v>
      </c>
    </row>
    <row r="39" spans="1:5">
      <c r="A39" s="70"/>
    </row>
    <row r="40" spans="1:5" ht="18">
      <c r="A40" s="57" t="s">
        <v>55</v>
      </c>
      <c r="B40" s="57"/>
      <c r="C40" s="57" t="s">
        <v>56</v>
      </c>
      <c r="D40" s="58"/>
    </row>
    <row r="41" spans="1:5" ht="18">
      <c r="A41" s="59"/>
      <c r="B41" s="59"/>
      <c r="C41" s="59"/>
      <c r="D41" s="58"/>
    </row>
    <row r="42" spans="1:5" ht="18">
      <c r="A42" s="57" t="s">
        <v>57</v>
      </c>
      <c r="B42" s="57"/>
      <c r="C42" s="57" t="s">
        <v>58</v>
      </c>
      <c r="D42" s="58"/>
    </row>
  </sheetData>
  <mergeCells count="3">
    <mergeCell ref="A2:E2"/>
    <mergeCell ref="A4:C4"/>
    <mergeCell ref="A5:E5"/>
  </mergeCells>
  <pageMargins left="1.1811023622047245" right="0" top="0.39370078740157483" bottom="0" header="0.31496062992125984" footer="0.31496062992125984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2"/>
  <sheetViews>
    <sheetView topLeftCell="A16" workbookViewId="0">
      <selection activeCell="A47" sqref="A47"/>
    </sheetView>
  </sheetViews>
  <sheetFormatPr defaultRowHeight="14.4"/>
  <cols>
    <col min="1" max="1" width="51.77734375" customWidth="1"/>
    <col min="2" max="2" width="4.77734375" customWidth="1"/>
    <col min="3" max="3" width="11.77734375" customWidth="1"/>
    <col min="4" max="4" width="7" customWidth="1"/>
    <col min="5" max="5" width="9.44140625" customWidth="1"/>
  </cols>
  <sheetData>
    <row r="1" spans="1:5" ht="17.399999999999999">
      <c r="A1" s="54" t="s">
        <v>52</v>
      </c>
      <c r="B1" s="54"/>
      <c r="C1" s="54"/>
      <c r="D1" s="54"/>
      <c r="E1" s="54"/>
    </row>
    <row r="2" spans="1:5" ht="15.6">
      <c r="A2" s="75" t="s">
        <v>60</v>
      </c>
      <c r="B2" s="75"/>
      <c r="C2" s="75"/>
      <c r="D2" s="75"/>
      <c r="E2" s="75"/>
    </row>
    <row r="4" spans="1:5" ht="17.399999999999999">
      <c r="A4" s="76" t="s">
        <v>61</v>
      </c>
      <c r="B4" s="76"/>
      <c r="C4" s="76"/>
      <c r="D4" s="56"/>
      <c r="E4" s="56"/>
    </row>
    <row r="5" spans="1:5" ht="28.2" customHeight="1">
      <c r="A5" s="78" t="s">
        <v>108</v>
      </c>
      <c r="B5" s="78"/>
      <c r="C5" s="78"/>
      <c r="D5" s="78"/>
      <c r="E5" s="78"/>
    </row>
    <row r="6" spans="1:5" ht="21.6" customHeight="1">
      <c r="A6" s="5" t="s">
        <v>0</v>
      </c>
      <c r="B6" s="5" t="s">
        <v>1</v>
      </c>
      <c r="C6" s="5" t="s">
        <v>2</v>
      </c>
      <c r="D6" s="5" t="s">
        <v>11</v>
      </c>
      <c r="E6" s="7" t="s">
        <v>23</v>
      </c>
    </row>
    <row r="7" spans="1:5">
      <c r="A7" s="6" t="s">
        <v>4</v>
      </c>
      <c r="B7" s="2"/>
      <c r="C7" s="2"/>
      <c r="D7" s="2"/>
      <c r="E7" s="2"/>
    </row>
    <row r="8" spans="1:5">
      <c r="A8" s="33" t="s">
        <v>73</v>
      </c>
      <c r="B8" s="36" t="s">
        <v>72</v>
      </c>
      <c r="C8" s="36">
        <v>1</v>
      </c>
      <c r="D8" s="36">
        <v>0.01</v>
      </c>
      <c r="E8" s="37">
        <f t="shared" ref="E8" si="0">C8*D8</f>
        <v>0.01</v>
      </c>
    </row>
    <row r="9" spans="1:5">
      <c r="A9" s="33"/>
      <c r="B9" s="36"/>
      <c r="C9" s="36"/>
      <c r="D9" s="36"/>
      <c r="E9" s="37"/>
    </row>
    <row r="10" spans="1:5">
      <c r="A10" s="34" t="s">
        <v>7</v>
      </c>
      <c r="B10" s="36"/>
      <c r="C10" s="36"/>
      <c r="D10" s="36"/>
      <c r="E10" s="37">
        <f>SUM(E8:E8)</f>
        <v>0.01</v>
      </c>
    </row>
    <row r="11" spans="1:5">
      <c r="A11" s="34" t="s">
        <v>8</v>
      </c>
      <c r="B11" s="36"/>
      <c r="C11" s="36"/>
      <c r="D11" s="36"/>
      <c r="E11" s="37">
        <v>0.01</v>
      </c>
    </row>
    <row r="12" spans="1:5" ht="24">
      <c r="A12" s="35" t="s">
        <v>9</v>
      </c>
      <c r="B12" s="38"/>
      <c r="C12" s="38"/>
      <c r="D12" s="38"/>
      <c r="E12" s="39">
        <f>(E10+E11)*1.1634</f>
        <v>2.3268E-2</v>
      </c>
    </row>
    <row r="13" spans="1:5">
      <c r="A13" s="40"/>
      <c r="B13" s="41"/>
      <c r="C13" s="41"/>
      <c r="D13" s="41"/>
      <c r="E13" s="42"/>
    </row>
    <row r="14" spans="1:5">
      <c r="A14" s="34" t="s">
        <v>10</v>
      </c>
      <c r="B14" s="43"/>
      <c r="C14" s="44"/>
      <c r="D14" s="36"/>
      <c r="E14" s="36"/>
    </row>
    <row r="15" spans="1:5" ht="24">
      <c r="A15" s="32" t="s">
        <v>74</v>
      </c>
      <c r="B15" s="36" t="s">
        <v>42</v>
      </c>
      <c r="C15" s="36">
        <v>1</v>
      </c>
      <c r="D15" s="36">
        <v>0.01</v>
      </c>
      <c r="E15" s="37">
        <f t="shared" ref="E15:E25" si="1">C15*D15</f>
        <v>0.01</v>
      </c>
    </row>
    <row r="16" spans="1:5">
      <c r="A16" s="33" t="s">
        <v>75</v>
      </c>
      <c r="B16" s="36" t="s">
        <v>42</v>
      </c>
      <c r="C16" s="36">
        <v>1</v>
      </c>
      <c r="D16" s="36">
        <v>0.02</v>
      </c>
      <c r="E16" s="37">
        <f t="shared" si="1"/>
        <v>0.02</v>
      </c>
    </row>
    <row r="17" spans="1:5">
      <c r="A17" s="33" t="s">
        <v>76</v>
      </c>
      <c r="B17" s="36" t="s">
        <v>42</v>
      </c>
      <c r="C17" s="36">
        <v>1</v>
      </c>
      <c r="D17" s="36">
        <v>0.01</v>
      </c>
      <c r="E17" s="37">
        <f t="shared" si="1"/>
        <v>0.01</v>
      </c>
    </row>
    <row r="18" spans="1:5" ht="24">
      <c r="A18" s="32" t="s">
        <v>77</v>
      </c>
      <c r="B18" s="36" t="s">
        <v>42</v>
      </c>
      <c r="C18" s="36">
        <v>1</v>
      </c>
      <c r="D18" s="36">
        <v>0.01</v>
      </c>
      <c r="E18" s="37">
        <f t="shared" si="1"/>
        <v>0.01</v>
      </c>
    </row>
    <row r="19" spans="1:5">
      <c r="A19" s="32" t="s">
        <v>78</v>
      </c>
      <c r="B19" s="36" t="s">
        <v>42</v>
      </c>
      <c r="C19" s="36">
        <v>1</v>
      </c>
      <c r="D19" s="36">
        <v>0.04</v>
      </c>
      <c r="E19" s="37">
        <f t="shared" si="1"/>
        <v>0.04</v>
      </c>
    </row>
    <row r="20" spans="1:5" ht="24">
      <c r="A20" s="32" t="s">
        <v>79</v>
      </c>
      <c r="B20" s="36" t="s">
        <v>42</v>
      </c>
      <c r="C20" s="36">
        <v>1</v>
      </c>
      <c r="D20" s="36">
        <v>0.01</v>
      </c>
      <c r="E20" s="37">
        <f t="shared" si="1"/>
        <v>0.01</v>
      </c>
    </row>
    <row r="21" spans="1:5">
      <c r="A21" s="32" t="s">
        <v>80</v>
      </c>
      <c r="B21" s="36" t="s">
        <v>42</v>
      </c>
      <c r="C21" s="36">
        <v>1</v>
      </c>
      <c r="D21" s="36">
        <v>0.01</v>
      </c>
      <c r="E21" s="37">
        <f t="shared" si="1"/>
        <v>0.01</v>
      </c>
    </row>
    <row r="22" spans="1:5">
      <c r="A22" s="32" t="s">
        <v>81</v>
      </c>
      <c r="B22" s="36" t="s">
        <v>42</v>
      </c>
      <c r="C22" s="36">
        <v>1</v>
      </c>
      <c r="D22" s="36">
        <v>0.01</v>
      </c>
      <c r="E22" s="37">
        <f t="shared" si="1"/>
        <v>0.01</v>
      </c>
    </row>
    <row r="23" spans="1:5">
      <c r="A23" s="32" t="s">
        <v>84</v>
      </c>
      <c r="B23" s="36" t="s">
        <v>42</v>
      </c>
      <c r="C23" s="36">
        <v>1</v>
      </c>
      <c r="D23" s="36">
        <v>1.9</v>
      </c>
      <c r="E23" s="37">
        <f t="shared" si="1"/>
        <v>1.9</v>
      </c>
    </row>
    <row r="24" spans="1:5">
      <c r="A24" s="32" t="s">
        <v>82</v>
      </c>
      <c r="B24" s="36" t="s">
        <v>42</v>
      </c>
      <c r="C24" s="36">
        <v>1</v>
      </c>
      <c r="D24" s="36">
        <v>0.01</v>
      </c>
      <c r="E24" s="37">
        <f t="shared" si="1"/>
        <v>0.01</v>
      </c>
    </row>
    <row r="25" spans="1:5">
      <c r="A25" s="32" t="s">
        <v>83</v>
      </c>
      <c r="B25" s="36" t="s">
        <v>42</v>
      </c>
      <c r="C25" s="36">
        <v>1</v>
      </c>
      <c r="D25" s="36">
        <v>0.01</v>
      </c>
      <c r="E25" s="37">
        <f t="shared" si="1"/>
        <v>0.01</v>
      </c>
    </row>
    <row r="26" spans="1:5">
      <c r="A26" s="32"/>
      <c r="B26" s="36"/>
      <c r="C26" s="36"/>
      <c r="D26" s="36"/>
      <c r="E26" s="37"/>
    </row>
    <row r="27" spans="1:5">
      <c r="A27" s="34" t="s">
        <v>16</v>
      </c>
      <c r="B27" s="36"/>
      <c r="C27" s="36"/>
      <c r="D27" s="36"/>
      <c r="E27" s="37">
        <f>SUM(E15:E26)</f>
        <v>2.0399999999999996</v>
      </c>
    </row>
    <row r="28" spans="1:5">
      <c r="A28" s="35" t="s">
        <v>20</v>
      </c>
      <c r="B28" s="45"/>
      <c r="C28" s="45"/>
      <c r="D28" s="45"/>
      <c r="E28" s="46">
        <f>E12+E27</f>
        <v>2.0632679999999994</v>
      </c>
    </row>
    <row r="29" spans="1:5">
      <c r="A29" s="33" t="s">
        <v>38</v>
      </c>
      <c r="B29" s="36" t="s">
        <v>26</v>
      </c>
      <c r="C29" s="36">
        <v>1.7000000000000001E-2</v>
      </c>
      <c r="D29" s="36">
        <v>1.08</v>
      </c>
      <c r="E29" s="37">
        <f t="shared" ref="E29:E30" si="2">C29*D29</f>
        <v>1.8360000000000001E-2</v>
      </c>
    </row>
    <row r="30" spans="1:5">
      <c r="A30" s="33" t="s">
        <v>39</v>
      </c>
      <c r="B30" s="36" t="s">
        <v>26</v>
      </c>
      <c r="C30" s="36">
        <v>1.7000000000000001E-2</v>
      </c>
      <c r="D30" s="36">
        <v>0.7</v>
      </c>
      <c r="E30" s="37">
        <f t="shared" si="2"/>
        <v>1.1900000000000001E-2</v>
      </c>
    </row>
    <row r="31" spans="1:5">
      <c r="A31" s="34" t="s">
        <v>32</v>
      </c>
      <c r="B31" s="36"/>
      <c r="C31" s="36"/>
      <c r="D31" s="36"/>
      <c r="E31" s="37">
        <f>SUM(E29:E30)</f>
        <v>3.0260000000000002E-2</v>
      </c>
    </row>
    <row r="32" spans="1:5">
      <c r="A32" s="34" t="s">
        <v>20</v>
      </c>
      <c r="B32" s="47"/>
      <c r="C32" s="47"/>
      <c r="D32" s="47"/>
      <c r="E32" s="48">
        <f>E28+E31</f>
        <v>2.0935279999999996</v>
      </c>
    </row>
    <row r="33" spans="1:5">
      <c r="A33" s="33" t="s">
        <v>21</v>
      </c>
      <c r="B33" s="47"/>
      <c r="C33" s="47"/>
      <c r="D33" s="47"/>
      <c r="E33" s="48">
        <f>E32*7%</f>
        <v>0.14654695999999998</v>
      </c>
    </row>
    <row r="34" spans="1:5">
      <c r="A34" s="33" t="s">
        <v>17</v>
      </c>
      <c r="B34" s="36"/>
      <c r="C34" s="36"/>
      <c r="D34" s="36"/>
      <c r="E34" s="37">
        <f>(E32+E33)*10%</f>
        <v>0.22400749599999994</v>
      </c>
    </row>
    <row r="35" spans="1:5">
      <c r="A35" s="33" t="s">
        <v>18</v>
      </c>
      <c r="B35" s="36"/>
      <c r="C35" s="36"/>
      <c r="D35" s="36"/>
      <c r="E35" s="37">
        <v>0.01</v>
      </c>
    </row>
    <row r="36" spans="1:5">
      <c r="A36" s="35" t="s">
        <v>41</v>
      </c>
      <c r="B36" s="38" t="s">
        <v>42</v>
      </c>
      <c r="C36" s="38"/>
      <c r="D36" s="38"/>
      <c r="E36" s="66">
        <f>E32+E33+E34</f>
        <v>2.4640824559999994</v>
      </c>
    </row>
    <row r="37" spans="1:5" ht="24">
      <c r="A37" s="40" t="s">
        <v>105</v>
      </c>
      <c r="B37" s="36" t="s">
        <v>42</v>
      </c>
      <c r="C37" s="41"/>
      <c r="D37" s="41"/>
      <c r="E37" s="71">
        <v>1.5</v>
      </c>
    </row>
    <row r="38" spans="1:5" ht="24">
      <c r="A38" s="35" t="s">
        <v>111</v>
      </c>
      <c r="B38" s="38" t="s">
        <v>42</v>
      </c>
      <c r="C38" s="38"/>
      <c r="D38" s="38"/>
      <c r="E38" s="66">
        <v>1</v>
      </c>
    </row>
    <row r="39" spans="1:5">
      <c r="A39" s="70"/>
    </row>
    <row r="40" spans="1:5" ht="18">
      <c r="A40" s="57" t="s">
        <v>55</v>
      </c>
      <c r="B40" s="57"/>
      <c r="C40" s="57" t="s">
        <v>56</v>
      </c>
      <c r="D40" s="58"/>
    </row>
    <row r="41" spans="1:5" ht="18">
      <c r="A41" s="59"/>
      <c r="B41" s="59"/>
      <c r="C41" s="59"/>
      <c r="D41" s="58"/>
    </row>
    <row r="42" spans="1:5" ht="18">
      <c r="A42" s="57" t="s">
        <v>57</v>
      </c>
      <c r="B42" s="57"/>
      <c r="C42" s="57" t="s">
        <v>58</v>
      </c>
      <c r="D42" s="58"/>
    </row>
  </sheetData>
  <mergeCells count="3">
    <mergeCell ref="A2:E2"/>
    <mergeCell ref="A4:C4"/>
    <mergeCell ref="A5:E5"/>
  </mergeCells>
  <pageMargins left="1.1811023622047245" right="0" top="0.39370078740157483" bottom="0" header="0.31496062992125984" footer="0.31496062992125984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2"/>
  <sheetViews>
    <sheetView topLeftCell="A25" workbookViewId="0">
      <selection activeCell="A5" sqref="A5:E5"/>
    </sheetView>
  </sheetViews>
  <sheetFormatPr defaultRowHeight="14.4"/>
  <cols>
    <col min="1" max="1" width="51.77734375" customWidth="1"/>
    <col min="2" max="2" width="4.77734375" customWidth="1"/>
    <col min="3" max="3" width="11.77734375" customWidth="1"/>
    <col min="4" max="4" width="7" customWidth="1"/>
    <col min="5" max="5" width="9.44140625" customWidth="1"/>
  </cols>
  <sheetData>
    <row r="1" spans="1:5" ht="17.399999999999999">
      <c r="A1" s="54" t="s">
        <v>52</v>
      </c>
      <c r="B1" s="54"/>
      <c r="C1" s="54"/>
      <c r="D1" s="54"/>
      <c r="E1" s="54"/>
    </row>
    <row r="2" spans="1:5" ht="15.6">
      <c r="A2" s="75" t="s">
        <v>60</v>
      </c>
      <c r="B2" s="75"/>
      <c r="C2" s="75"/>
      <c r="D2" s="75"/>
      <c r="E2" s="75"/>
    </row>
    <row r="4" spans="1:5" ht="17.399999999999999">
      <c r="A4" s="76" t="s">
        <v>61</v>
      </c>
      <c r="B4" s="76"/>
      <c r="C4" s="76"/>
      <c r="D4" s="56"/>
      <c r="E4" s="56"/>
    </row>
    <row r="5" spans="1:5" ht="28.2" customHeight="1">
      <c r="A5" s="78" t="s">
        <v>107</v>
      </c>
      <c r="B5" s="78"/>
      <c r="C5" s="78"/>
      <c r="D5" s="78"/>
      <c r="E5" s="78"/>
    </row>
    <row r="6" spans="1:5" ht="21.6" customHeight="1">
      <c r="A6" s="5" t="s">
        <v>0</v>
      </c>
      <c r="B6" s="5" t="s">
        <v>1</v>
      </c>
      <c r="C6" s="5" t="s">
        <v>2</v>
      </c>
      <c r="D6" s="5" t="s">
        <v>11</v>
      </c>
      <c r="E6" s="7" t="s">
        <v>23</v>
      </c>
    </row>
    <row r="7" spans="1:5">
      <c r="A7" s="6" t="s">
        <v>4</v>
      </c>
      <c r="B7" s="2"/>
      <c r="C7" s="2"/>
      <c r="D7" s="2"/>
      <c r="E7" s="2"/>
    </row>
    <row r="8" spans="1:5">
      <c r="A8" s="33" t="s">
        <v>73</v>
      </c>
      <c r="B8" s="36" t="s">
        <v>72</v>
      </c>
      <c r="C8" s="36">
        <v>1</v>
      </c>
      <c r="D8" s="36">
        <v>0.01</v>
      </c>
      <c r="E8" s="37">
        <f t="shared" ref="E8" si="0">C8*D8</f>
        <v>0.01</v>
      </c>
    </row>
    <row r="9" spans="1:5">
      <c r="A9" s="33"/>
      <c r="B9" s="36"/>
      <c r="C9" s="36"/>
      <c r="D9" s="36"/>
      <c r="E9" s="37"/>
    </row>
    <row r="10" spans="1:5">
      <c r="A10" s="34" t="s">
        <v>7</v>
      </c>
      <c r="B10" s="36"/>
      <c r="C10" s="36"/>
      <c r="D10" s="36"/>
      <c r="E10" s="37">
        <f>SUM(E8:E8)</f>
        <v>0.01</v>
      </c>
    </row>
    <row r="11" spans="1:5">
      <c r="A11" s="34" t="s">
        <v>8</v>
      </c>
      <c r="B11" s="36"/>
      <c r="C11" s="36"/>
      <c r="D11" s="36"/>
      <c r="E11" s="37">
        <v>0.01</v>
      </c>
    </row>
    <row r="12" spans="1:5" ht="24">
      <c r="A12" s="35" t="s">
        <v>9</v>
      </c>
      <c r="B12" s="38"/>
      <c r="C12" s="38"/>
      <c r="D12" s="38"/>
      <c r="E12" s="39">
        <f>(E10+E11)*1.1634</f>
        <v>2.3268E-2</v>
      </c>
    </row>
    <row r="13" spans="1:5">
      <c r="A13" s="40"/>
      <c r="B13" s="41"/>
      <c r="C13" s="41"/>
      <c r="D13" s="41"/>
      <c r="E13" s="42"/>
    </row>
    <row r="14" spans="1:5">
      <c r="A14" s="34" t="s">
        <v>10</v>
      </c>
      <c r="B14" s="43"/>
      <c r="C14" s="44"/>
      <c r="D14" s="36"/>
      <c r="E14" s="36"/>
    </row>
    <row r="15" spans="1:5" ht="24">
      <c r="A15" s="32" t="s">
        <v>74</v>
      </c>
      <c r="B15" s="36" t="s">
        <v>42</v>
      </c>
      <c r="C15" s="36">
        <v>1</v>
      </c>
      <c r="D15" s="36">
        <v>0.01</v>
      </c>
      <c r="E15" s="37">
        <f t="shared" ref="E15:E25" si="1">C15*D15</f>
        <v>0.01</v>
      </c>
    </row>
    <row r="16" spans="1:5">
      <c r="A16" s="33" t="s">
        <v>75</v>
      </c>
      <c r="B16" s="36" t="s">
        <v>42</v>
      </c>
      <c r="C16" s="36">
        <v>1</v>
      </c>
      <c r="D16" s="36">
        <v>0.02</v>
      </c>
      <c r="E16" s="37">
        <f t="shared" si="1"/>
        <v>0.02</v>
      </c>
    </row>
    <row r="17" spans="1:5">
      <c r="A17" s="33" t="s">
        <v>76</v>
      </c>
      <c r="B17" s="36" t="s">
        <v>42</v>
      </c>
      <c r="C17" s="36">
        <v>1</v>
      </c>
      <c r="D17" s="36">
        <v>0.01</v>
      </c>
      <c r="E17" s="37">
        <f t="shared" si="1"/>
        <v>0.01</v>
      </c>
    </row>
    <row r="18" spans="1:5" ht="24">
      <c r="A18" s="32" t="s">
        <v>77</v>
      </c>
      <c r="B18" s="36" t="s">
        <v>42</v>
      </c>
      <c r="C18" s="36">
        <v>1</v>
      </c>
      <c r="D18" s="36">
        <v>0.01</v>
      </c>
      <c r="E18" s="37">
        <f t="shared" si="1"/>
        <v>0.01</v>
      </c>
    </row>
    <row r="19" spans="1:5">
      <c r="A19" s="32" t="s">
        <v>78</v>
      </c>
      <c r="B19" s="36" t="s">
        <v>42</v>
      </c>
      <c r="C19" s="36">
        <v>1</v>
      </c>
      <c r="D19" s="36">
        <v>0.04</v>
      </c>
      <c r="E19" s="37">
        <f t="shared" si="1"/>
        <v>0.04</v>
      </c>
    </row>
    <row r="20" spans="1:5" ht="24">
      <c r="A20" s="32" t="s">
        <v>79</v>
      </c>
      <c r="B20" s="36" t="s">
        <v>42</v>
      </c>
      <c r="C20" s="36">
        <v>1</v>
      </c>
      <c r="D20" s="36">
        <v>0.01</v>
      </c>
      <c r="E20" s="37">
        <f t="shared" si="1"/>
        <v>0.01</v>
      </c>
    </row>
    <row r="21" spans="1:5">
      <c r="A21" s="32" t="s">
        <v>80</v>
      </c>
      <c r="B21" s="36" t="s">
        <v>42</v>
      </c>
      <c r="C21" s="36">
        <v>1</v>
      </c>
      <c r="D21" s="36">
        <v>0.01</v>
      </c>
      <c r="E21" s="37">
        <f t="shared" si="1"/>
        <v>0.01</v>
      </c>
    </row>
    <row r="22" spans="1:5">
      <c r="A22" s="32" t="s">
        <v>81</v>
      </c>
      <c r="B22" s="36" t="s">
        <v>42</v>
      </c>
      <c r="C22" s="36">
        <v>1</v>
      </c>
      <c r="D22" s="36">
        <v>0.01</v>
      </c>
      <c r="E22" s="37">
        <f t="shared" si="1"/>
        <v>0.01</v>
      </c>
    </row>
    <row r="23" spans="1:5">
      <c r="A23" s="32" t="s">
        <v>84</v>
      </c>
      <c r="B23" s="36" t="s">
        <v>42</v>
      </c>
      <c r="C23" s="36">
        <v>1</v>
      </c>
      <c r="D23" s="36">
        <v>1.9</v>
      </c>
      <c r="E23" s="37">
        <f t="shared" si="1"/>
        <v>1.9</v>
      </c>
    </row>
    <row r="24" spans="1:5">
      <c r="A24" s="32" t="s">
        <v>82</v>
      </c>
      <c r="B24" s="36" t="s">
        <v>42</v>
      </c>
      <c r="C24" s="36">
        <v>1</v>
      </c>
      <c r="D24" s="36">
        <v>0.01</v>
      </c>
      <c r="E24" s="37">
        <f t="shared" si="1"/>
        <v>0.01</v>
      </c>
    </row>
    <row r="25" spans="1:5">
      <c r="A25" s="32" t="s">
        <v>83</v>
      </c>
      <c r="B25" s="36" t="s">
        <v>42</v>
      </c>
      <c r="C25" s="36">
        <v>1</v>
      </c>
      <c r="D25" s="36">
        <v>0.01</v>
      </c>
      <c r="E25" s="37">
        <f t="shared" si="1"/>
        <v>0.01</v>
      </c>
    </row>
    <row r="26" spans="1:5">
      <c r="A26" s="32"/>
      <c r="B26" s="36"/>
      <c r="C26" s="36"/>
      <c r="D26" s="36"/>
      <c r="E26" s="37"/>
    </row>
    <row r="27" spans="1:5">
      <c r="A27" s="34" t="s">
        <v>16</v>
      </c>
      <c r="B27" s="36"/>
      <c r="C27" s="36"/>
      <c r="D27" s="36"/>
      <c r="E27" s="37">
        <f>SUM(E15:E26)</f>
        <v>2.0399999999999996</v>
      </c>
    </row>
    <row r="28" spans="1:5">
      <c r="A28" s="35" t="s">
        <v>20</v>
      </c>
      <c r="B28" s="45"/>
      <c r="C28" s="45"/>
      <c r="D28" s="45"/>
      <c r="E28" s="46">
        <f>E12+E27</f>
        <v>2.0632679999999994</v>
      </c>
    </row>
    <row r="29" spans="1:5">
      <c r="A29" s="33" t="s">
        <v>38</v>
      </c>
      <c r="B29" s="36" t="s">
        <v>26</v>
      </c>
      <c r="C29" s="36">
        <v>1.7000000000000001E-2</v>
      </c>
      <c r="D29" s="36">
        <v>1.08</v>
      </c>
      <c r="E29" s="37">
        <f t="shared" ref="E29:E30" si="2">C29*D29</f>
        <v>1.8360000000000001E-2</v>
      </c>
    </row>
    <row r="30" spans="1:5">
      <c r="A30" s="33" t="s">
        <v>39</v>
      </c>
      <c r="B30" s="36" t="s">
        <v>26</v>
      </c>
      <c r="C30" s="36">
        <v>1.7000000000000001E-2</v>
      </c>
      <c r="D30" s="36">
        <v>0.7</v>
      </c>
      <c r="E30" s="37">
        <f t="shared" si="2"/>
        <v>1.1900000000000001E-2</v>
      </c>
    </row>
    <row r="31" spans="1:5">
      <c r="A31" s="34" t="s">
        <v>32</v>
      </c>
      <c r="B31" s="36"/>
      <c r="C31" s="36"/>
      <c r="D31" s="36"/>
      <c r="E31" s="37">
        <f>SUM(E29:E30)</f>
        <v>3.0260000000000002E-2</v>
      </c>
    </row>
    <row r="32" spans="1:5">
      <c r="A32" s="34" t="s">
        <v>20</v>
      </c>
      <c r="B32" s="47"/>
      <c r="C32" s="47"/>
      <c r="D32" s="47"/>
      <c r="E32" s="48">
        <f>E28+E31</f>
        <v>2.0935279999999996</v>
      </c>
    </row>
    <row r="33" spans="1:5">
      <c r="A33" s="33" t="s">
        <v>21</v>
      </c>
      <c r="B33" s="47"/>
      <c r="C33" s="47"/>
      <c r="D33" s="47"/>
      <c r="E33" s="48">
        <f>E32*7%</f>
        <v>0.14654695999999998</v>
      </c>
    </row>
    <row r="34" spans="1:5">
      <c r="A34" s="33" t="s">
        <v>17</v>
      </c>
      <c r="B34" s="36"/>
      <c r="C34" s="36"/>
      <c r="D34" s="36"/>
      <c r="E34" s="37">
        <f>(E32+E33)*10%</f>
        <v>0.22400749599999994</v>
      </c>
    </row>
    <row r="35" spans="1:5">
      <c r="A35" s="33" t="s">
        <v>18</v>
      </c>
      <c r="B35" s="36"/>
      <c r="C35" s="36"/>
      <c r="D35" s="36"/>
      <c r="E35" s="37">
        <v>0.01</v>
      </c>
    </row>
    <row r="36" spans="1:5">
      <c r="A36" s="35" t="s">
        <v>41</v>
      </c>
      <c r="B36" s="38" t="s">
        <v>42</v>
      </c>
      <c r="C36" s="38"/>
      <c r="D36" s="38"/>
      <c r="E36" s="66">
        <f>E32+E33+E34</f>
        <v>2.4640824559999994</v>
      </c>
    </row>
    <row r="37" spans="1:5" ht="24">
      <c r="A37" s="40" t="s">
        <v>109</v>
      </c>
      <c r="B37" s="36" t="s">
        <v>42</v>
      </c>
      <c r="C37" s="41"/>
      <c r="D37" s="41"/>
      <c r="E37" s="71">
        <v>2</v>
      </c>
    </row>
    <row r="38" spans="1:5" ht="24">
      <c r="A38" s="35" t="s">
        <v>110</v>
      </c>
      <c r="B38" s="38" t="s">
        <v>42</v>
      </c>
      <c r="C38" s="38"/>
      <c r="D38" s="38"/>
      <c r="E38" s="66">
        <v>0.5</v>
      </c>
    </row>
    <row r="39" spans="1:5">
      <c r="A39" s="70"/>
    </row>
    <row r="40" spans="1:5" ht="18">
      <c r="A40" s="57" t="s">
        <v>55</v>
      </c>
      <c r="B40" s="57"/>
      <c r="C40" s="57" t="s">
        <v>56</v>
      </c>
      <c r="D40" s="58"/>
    </row>
    <row r="41" spans="1:5" ht="18">
      <c r="A41" s="59"/>
      <c r="B41" s="59"/>
      <c r="C41" s="59"/>
      <c r="D41" s="58"/>
    </row>
    <row r="42" spans="1:5" ht="18">
      <c r="A42" s="57" t="s">
        <v>57</v>
      </c>
      <c r="B42" s="57"/>
      <c r="C42" s="57" t="s">
        <v>58</v>
      </c>
      <c r="D42" s="58"/>
    </row>
  </sheetData>
  <mergeCells count="3">
    <mergeCell ref="A2:E2"/>
    <mergeCell ref="A4:C4"/>
    <mergeCell ref="A5:E5"/>
  </mergeCells>
  <pageMargins left="1.1811023622047245" right="0" top="0.39370078740157483" bottom="0" header="0.31496062992125984" footer="0.31496062992125984"/>
  <pageSetup paperSize="9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8"/>
  <sheetViews>
    <sheetView topLeftCell="A16" workbookViewId="0">
      <selection activeCell="I30" sqref="I30"/>
    </sheetView>
  </sheetViews>
  <sheetFormatPr defaultRowHeight="14.4"/>
  <cols>
    <col min="1" max="1" width="46.21875" customWidth="1"/>
    <col min="2" max="2" width="6.88671875" customWidth="1"/>
    <col min="3" max="3" width="9.33203125" customWidth="1"/>
    <col min="4" max="4" width="7" customWidth="1"/>
    <col min="5" max="5" width="14.33203125" customWidth="1"/>
  </cols>
  <sheetData>
    <row r="1" spans="1:5" ht="17.399999999999999">
      <c r="A1" s="54" t="s">
        <v>52</v>
      </c>
      <c r="B1" s="54"/>
      <c r="C1" s="54"/>
      <c r="D1" s="54"/>
      <c r="E1" s="54"/>
    </row>
    <row r="2" spans="1:5" ht="15.6">
      <c r="A2" s="75" t="s">
        <v>60</v>
      </c>
      <c r="B2" s="75"/>
      <c r="C2" s="75"/>
      <c r="D2" s="75"/>
      <c r="E2" s="75"/>
    </row>
    <row r="3" spans="1:5" ht="11.4" customHeight="1"/>
    <row r="4" spans="1:5" ht="17.399999999999999">
      <c r="A4" s="76" t="s">
        <v>61</v>
      </c>
      <c r="B4" s="76"/>
      <c r="C4" s="76"/>
      <c r="D4" s="56"/>
      <c r="E4" s="56"/>
    </row>
    <row r="5" spans="1:5" ht="55.8" customHeight="1">
      <c r="A5" s="78" t="s">
        <v>124</v>
      </c>
      <c r="B5" s="78"/>
      <c r="C5" s="78"/>
      <c r="D5" s="78"/>
      <c r="E5" s="78"/>
    </row>
    <row r="6" spans="1:5" ht="21.6" customHeight="1">
      <c r="A6" s="5" t="s">
        <v>0</v>
      </c>
      <c r="B6" s="5" t="s">
        <v>1</v>
      </c>
      <c r="C6" s="5" t="s">
        <v>2</v>
      </c>
      <c r="D6" s="5" t="s">
        <v>11</v>
      </c>
      <c r="E6" s="7" t="s">
        <v>23</v>
      </c>
    </row>
    <row r="7" spans="1:5">
      <c r="A7" s="34" t="s">
        <v>4</v>
      </c>
      <c r="B7" s="36"/>
      <c r="C7" s="36"/>
      <c r="D7" s="36"/>
      <c r="E7" s="36"/>
    </row>
    <row r="8" spans="1:5">
      <c r="A8" s="33" t="s">
        <v>36</v>
      </c>
      <c r="B8" s="36" t="s">
        <v>34</v>
      </c>
      <c r="C8" s="36">
        <v>4</v>
      </c>
      <c r="D8" s="36">
        <v>29.16</v>
      </c>
      <c r="E8" s="37">
        <f t="shared" ref="E8:E10" si="0">C8*D8</f>
        <v>116.64</v>
      </c>
    </row>
    <row r="9" spans="1:5">
      <c r="A9" s="33" t="s">
        <v>37</v>
      </c>
      <c r="B9" s="36" t="s">
        <v>34</v>
      </c>
      <c r="C9" s="36">
        <v>4</v>
      </c>
      <c r="D9" s="36">
        <v>22.53</v>
      </c>
      <c r="E9" s="37">
        <f t="shared" si="0"/>
        <v>90.12</v>
      </c>
    </row>
    <row r="10" spans="1:5">
      <c r="A10" s="33" t="s">
        <v>5</v>
      </c>
      <c r="B10" s="36" t="s">
        <v>26</v>
      </c>
      <c r="C10" s="36">
        <v>5</v>
      </c>
      <c r="D10" s="36">
        <v>0.32</v>
      </c>
      <c r="E10" s="37">
        <f t="shared" si="0"/>
        <v>1.6</v>
      </c>
    </row>
    <row r="11" spans="1:5">
      <c r="A11" s="33"/>
      <c r="B11" s="36"/>
      <c r="C11" s="36"/>
      <c r="D11" s="36"/>
      <c r="E11" s="37"/>
    </row>
    <row r="12" spans="1:5">
      <c r="A12" s="33"/>
      <c r="B12" s="36"/>
      <c r="C12" s="36"/>
      <c r="D12" s="36"/>
      <c r="E12" s="37"/>
    </row>
    <row r="13" spans="1:5">
      <c r="A13" s="34" t="s">
        <v>7</v>
      </c>
      <c r="B13" s="36"/>
      <c r="C13" s="36"/>
      <c r="D13" s="36"/>
      <c r="E13" s="37">
        <f>SUM(E8:E10)</f>
        <v>208.35999999999999</v>
      </c>
    </row>
    <row r="14" spans="1:5">
      <c r="A14" s="34" t="s">
        <v>8</v>
      </c>
      <c r="B14" s="36"/>
      <c r="C14" s="36"/>
      <c r="D14" s="36"/>
      <c r="E14" s="37">
        <f>E13*22%</f>
        <v>45.839199999999998</v>
      </c>
    </row>
    <row r="15" spans="1:5" ht="24">
      <c r="A15" s="35" t="s">
        <v>9</v>
      </c>
      <c r="B15" s="38"/>
      <c r="C15" s="38"/>
      <c r="D15" s="38"/>
      <c r="E15" s="39">
        <f>(E13+E14)*1.1634</f>
        <v>295.73534927999998</v>
      </c>
    </row>
    <row r="16" spans="1:5">
      <c r="A16" s="40"/>
      <c r="B16" s="41"/>
      <c r="C16" s="41"/>
      <c r="D16" s="41"/>
      <c r="E16" s="42"/>
    </row>
    <row r="17" spans="1:5">
      <c r="A17" s="34" t="s">
        <v>85</v>
      </c>
      <c r="B17" s="43"/>
      <c r="C17" s="44"/>
      <c r="D17" s="36"/>
      <c r="E17" s="36"/>
    </row>
    <row r="18" spans="1:5" ht="24" hidden="1">
      <c r="A18" s="32" t="s">
        <v>29</v>
      </c>
      <c r="B18" s="36" t="s">
        <v>26</v>
      </c>
      <c r="C18" s="36"/>
      <c r="D18" s="36">
        <v>0.03</v>
      </c>
      <c r="E18" s="37">
        <f t="shared" ref="E18:E25" si="1">C18*D18</f>
        <v>0</v>
      </c>
    </row>
    <row r="19" spans="1:5" ht="24" hidden="1">
      <c r="A19" s="33" t="s">
        <v>12</v>
      </c>
      <c r="B19" s="36" t="s">
        <v>26</v>
      </c>
      <c r="C19" s="36"/>
      <c r="D19" s="36">
        <v>0.18</v>
      </c>
      <c r="E19" s="37">
        <f t="shared" si="1"/>
        <v>0</v>
      </c>
    </row>
    <row r="20" spans="1:5" hidden="1">
      <c r="A20" s="33" t="s">
        <v>15</v>
      </c>
      <c r="B20" s="36" t="s">
        <v>26</v>
      </c>
      <c r="C20" s="36"/>
      <c r="D20" s="36">
        <v>0.01</v>
      </c>
      <c r="E20" s="37">
        <f t="shared" si="1"/>
        <v>0</v>
      </c>
    </row>
    <row r="21" spans="1:5" ht="24" hidden="1">
      <c r="A21" s="32" t="s">
        <v>14</v>
      </c>
      <c r="B21" s="36" t="s">
        <v>26</v>
      </c>
      <c r="C21" s="36"/>
      <c r="D21" s="36">
        <v>0.01</v>
      </c>
      <c r="E21" s="37">
        <f t="shared" si="1"/>
        <v>0</v>
      </c>
    </row>
    <row r="22" spans="1:5" hidden="1">
      <c r="A22" s="32" t="s">
        <v>13</v>
      </c>
      <c r="B22" s="36" t="s">
        <v>26</v>
      </c>
      <c r="C22" s="36"/>
      <c r="D22" s="36">
        <v>0.32</v>
      </c>
      <c r="E22" s="37">
        <f t="shared" si="1"/>
        <v>0</v>
      </c>
    </row>
    <row r="23" spans="1:5" ht="24" hidden="1">
      <c r="A23" s="32" t="s">
        <v>22</v>
      </c>
      <c r="B23" s="36" t="s">
        <v>26</v>
      </c>
      <c r="C23" s="36"/>
      <c r="D23" s="36">
        <v>0.01</v>
      </c>
      <c r="E23" s="37">
        <f t="shared" si="1"/>
        <v>0</v>
      </c>
    </row>
    <row r="24" spans="1:5">
      <c r="A24" s="32" t="s">
        <v>30</v>
      </c>
      <c r="B24" s="36" t="s">
        <v>26</v>
      </c>
      <c r="C24" s="36">
        <v>1</v>
      </c>
      <c r="D24" s="36">
        <v>0.01</v>
      </c>
      <c r="E24" s="37">
        <f t="shared" si="1"/>
        <v>0.01</v>
      </c>
    </row>
    <row r="25" spans="1:5" hidden="1">
      <c r="A25" s="32" t="s">
        <v>25</v>
      </c>
      <c r="B25" s="36" t="s">
        <v>26</v>
      </c>
      <c r="C25" s="36"/>
      <c r="D25" s="36">
        <v>0.03</v>
      </c>
      <c r="E25" s="37">
        <f t="shared" si="1"/>
        <v>0</v>
      </c>
    </row>
    <row r="26" spans="1:5">
      <c r="A26" s="32" t="s">
        <v>31</v>
      </c>
      <c r="B26" s="36" t="s">
        <v>51</v>
      </c>
      <c r="C26" s="36"/>
      <c r="D26" s="36"/>
      <c r="E26" s="37">
        <v>3.4</v>
      </c>
    </row>
    <row r="27" spans="1:5">
      <c r="A27" s="32" t="s">
        <v>67</v>
      </c>
      <c r="B27" s="36" t="s">
        <v>26</v>
      </c>
      <c r="C27" s="36">
        <v>240</v>
      </c>
      <c r="D27" s="36">
        <v>0.09</v>
      </c>
      <c r="E27" s="37">
        <f>C27*D27</f>
        <v>21.599999999999998</v>
      </c>
    </row>
    <row r="28" spans="1:5">
      <c r="A28" s="32" t="s">
        <v>69</v>
      </c>
      <c r="B28" s="36" t="s">
        <v>26</v>
      </c>
      <c r="C28" s="36">
        <v>240</v>
      </c>
      <c r="D28" s="36">
        <v>0.34</v>
      </c>
      <c r="E28" s="37">
        <f>C28*D28</f>
        <v>81.600000000000009</v>
      </c>
    </row>
    <row r="29" spans="1:5">
      <c r="A29" s="32"/>
      <c r="B29" s="36"/>
      <c r="C29" s="36"/>
      <c r="D29" s="36"/>
      <c r="E29" s="37"/>
    </row>
    <row r="30" spans="1:5">
      <c r="A30" s="32"/>
      <c r="B30" s="36"/>
      <c r="C30" s="36"/>
      <c r="D30" s="36"/>
      <c r="E30" s="37"/>
    </row>
    <row r="31" spans="1:5">
      <c r="A31" s="34" t="s">
        <v>16</v>
      </c>
      <c r="B31" s="36"/>
      <c r="C31" s="36"/>
      <c r="D31" s="36"/>
      <c r="E31" s="37">
        <f>SUM(E18:E30)</f>
        <v>106.61000000000001</v>
      </c>
    </row>
    <row r="32" spans="1:5">
      <c r="A32" s="35" t="s">
        <v>20</v>
      </c>
      <c r="B32" s="45"/>
      <c r="C32" s="45"/>
      <c r="D32" s="45"/>
      <c r="E32" s="46">
        <f>E15+E31</f>
        <v>402.34534927999999</v>
      </c>
    </row>
    <row r="33" spans="1:5">
      <c r="A33" s="33" t="s">
        <v>43</v>
      </c>
      <c r="B33" s="36" t="s">
        <v>26</v>
      </c>
      <c r="C33" s="36">
        <v>240</v>
      </c>
      <c r="D33" s="36">
        <v>0.49</v>
      </c>
      <c r="E33" s="37">
        <f t="shared" ref="E33:E34" si="2">C33*D33</f>
        <v>117.6</v>
      </c>
    </row>
    <row r="34" spans="1:5">
      <c r="A34" s="33" t="s">
        <v>44</v>
      </c>
      <c r="B34" s="36" t="s">
        <v>26</v>
      </c>
      <c r="C34" s="36">
        <v>240</v>
      </c>
      <c r="D34" s="36">
        <v>0.03</v>
      </c>
      <c r="E34" s="37">
        <f t="shared" si="2"/>
        <v>7.1999999999999993</v>
      </c>
    </row>
    <row r="35" spans="1:5">
      <c r="A35" s="35" t="s">
        <v>32</v>
      </c>
      <c r="B35" s="45"/>
      <c r="C35" s="45"/>
      <c r="D35" s="45"/>
      <c r="E35" s="46">
        <f>SUM(E33:E34)</f>
        <v>124.8</v>
      </c>
    </row>
    <row r="36" spans="1:5">
      <c r="A36" s="35" t="s">
        <v>20</v>
      </c>
      <c r="B36" s="38"/>
      <c r="C36" s="38"/>
      <c r="D36" s="38"/>
      <c r="E36" s="39">
        <f>E32+E35</f>
        <v>527.14534928</v>
      </c>
    </row>
    <row r="37" spans="1:5">
      <c r="A37" s="33" t="s">
        <v>21</v>
      </c>
      <c r="B37" s="47"/>
      <c r="C37" s="47"/>
      <c r="D37" s="47"/>
      <c r="E37" s="48">
        <f>E36*7%</f>
        <v>36.900174449600001</v>
      </c>
    </row>
    <row r="38" spans="1:5">
      <c r="A38" s="33" t="s">
        <v>17</v>
      </c>
      <c r="B38" s="36"/>
      <c r="C38" s="36"/>
      <c r="D38" s="36"/>
      <c r="E38" s="37">
        <f>(E36+E37)*10%</f>
        <v>56.404552372960012</v>
      </c>
    </row>
    <row r="39" spans="1:5">
      <c r="A39" s="33" t="s">
        <v>18</v>
      </c>
      <c r="B39" s="36"/>
      <c r="C39" s="36"/>
      <c r="D39" s="36"/>
      <c r="E39" s="37">
        <f>E38*18%</f>
        <v>10.152819427132801</v>
      </c>
    </row>
    <row r="40" spans="1:5" ht="27.6" customHeight="1">
      <c r="A40" s="34" t="s">
        <v>115</v>
      </c>
      <c r="B40" s="47"/>
      <c r="C40" s="47"/>
      <c r="D40" s="47"/>
      <c r="E40" s="65">
        <f>E36+E37+E38</f>
        <v>620.45007610256005</v>
      </c>
    </row>
    <row r="41" spans="1:5" ht="24" customHeight="1">
      <c r="A41" s="60" t="s">
        <v>112</v>
      </c>
      <c r="B41" s="61" t="s">
        <v>42</v>
      </c>
      <c r="C41" s="61"/>
      <c r="D41" s="61"/>
      <c r="E41" s="62">
        <f>E40/60</f>
        <v>10.340834601709334</v>
      </c>
    </row>
    <row r="42" spans="1:5" ht="36" customHeight="1">
      <c r="A42" s="40" t="s">
        <v>125</v>
      </c>
      <c r="B42" s="36" t="s">
        <v>42</v>
      </c>
      <c r="C42" s="41"/>
      <c r="D42" s="41"/>
      <c r="E42" s="71">
        <v>9</v>
      </c>
    </row>
    <row r="43" spans="1:5" ht="36" customHeight="1">
      <c r="A43" s="35" t="s">
        <v>126</v>
      </c>
      <c r="B43" s="38" t="s">
        <v>114</v>
      </c>
      <c r="C43" s="38"/>
      <c r="D43" s="38"/>
      <c r="E43" s="66">
        <v>1</v>
      </c>
    </row>
    <row r="44" spans="1:5" ht="36" customHeight="1">
      <c r="A44" s="72"/>
      <c r="B44" s="73"/>
      <c r="C44" s="73"/>
      <c r="D44" s="73"/>
      <c r="E44" s="74"/>
    </row>
    <row r="46" spans="1:5" ht="18">
      <c r="A46" s="57" t="s">
        <v>55</v>
      </c>
      <c r="B46" s="57"/>
      <c r="C46" s="57" t="s">
        <v>56</v>
      </c>
      <c r="D46" s="58"/>
    </row>
    <row r="47" spans="1:5" ht="18">
      <c r="A47" s="59"/>
      <c r="B47" s="59"/>
      <c r="C47" s="59"/>
      <c r="D47" s="58"/>
    </row>
    <row r="48" spans="1:5" ht="18">
      <c r="A48" s="57" t="s">
        <v>57</v>
      </c>
      <c r="B48" s="57"/>
      <c r="C48" s="57" t="s">
        <v>58</v>
      </c>
      <c r="D48" s="58"/>
    </row>
  </sheetData>
  <mergeCells count="3">
    <mergeCell ref="A2:E2"/>
    <mergeCell ref="A4:C4"/>
    <mergeCell ref="A5:E5"/>
  </mergeCells>
  <pageMargins left="1.1811023622047245" right="0" top="0.39370078740157483" bottom="0" header="0.31496062992125984" footer="0.31496062992125984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3"/>
  <sheetViews>
    <sheetView topLeftCell="A16" workbookViewId="0">
      <selection activeCell="A15" sqref="A15:E22"/>
    </sheetView>
  </sheetViews>
  <sheetFormatPr defaultRowHeight="14.4"/>
  <cols>
    <col min="1" max="1" width="45.77734375" customWidth="1"/>
    <col min="2" max="2" width="9" customWidth="1"/>
    <col min="3" max="3" width="12.33203125" customWidth="1"/>
    <col min="4" max="4" width="7" customWidth="1"/>
    <col min="5" max="5" width="9.44140625" customWidth="1"/>
  </cols>
  <sheetData>
    <row r="1" spans="1:5" ht="17.399999999999999">
      <c r="A1" s="54" t="s">
        <v>52</v>
      </c>
      <c r="B1" s="54"/>
      <c r="C1" s="54"/>
      <c r="D1" s="54"/>
      <c r="E1" s="54"/>
    </row>
    <row r="2" spans="1:5" ht="15.6" customHeight="1">
      <c r="A2" s="75" t="s">
        <v>60</v>
      </c>
      <c r="B2" s="75"/>
      <c r="C2" s="75"/>
      <c r="D2" s="75"/>
      <c r="E2" s="75"/>
    </row>
    <row r="3" spans="1:5" ht="15.6" customHeight="1"/>
    <row r="4" spans="1:5" ht="15.6" customHeight="1">
      <c r="A4" s="76" t="s">
        <v>61</v>
      </c>
      <c r="B4" s="76"/>
      <c r="C4" s="76"/>
      <c r="D4" s="56"/>
      <c r="E4" s="56"/>
    </row>
    <row r="5" spans="1:5" ht="51.6" customHeight="1">
      <c r="A5" s="78" t="s">
        <v>127</v>
      </c>
      <c r="B5" s="78"/>
      <c r="C5" s="78"/>
      <c r="D5" s="78"/>
      <c r="E5" s="78"/>
    </row>
    <row r="6" spans="1:5" ht="21.6" customHeight="1">
      <c r="A6" s="5" t="s">
        <v>0</v>
      </c>
      <c r="B6" s="5" t="s">
        <v>1</v>
      </c>
      <c r="C6" s="5" t="s">
        <v>2</v>
      </c>
      <c r="D6" s="5" t="s">
        <v>11</v>
      </c>
      <c r="E6" s="7" t="s">
        <v>102</v>
      </c>
    </row>
    <row r="7" spans="1:5">
      <c r="A7" s="34" t="s">
        <v>4</v>
      </c>
      <c r="B7" s="36"/>
      <c r="C7" s="36"/>
      <c r="D7" s="36"/>
      <c r="E7" s="36"/>
    </row>
    <row r="8" spans="1:5">
      <c r="A8" s="33" t="s">
        <v>87</v>
      </c>
      <c r="B8" s="36" t="s">
        <v>34</v>
      </c>
      <c r="C8" s="36">
        <v>1</v>
      </c>
      <c r="D8" s="36">
        <v>0.01</v>
      </c>
      <c r="E8" s="37">
        <f t="shared" ref="E8" si="0">C8*D8</f>
        <v>0.01</v>
      </c>
    </row>
    <row r="9" spans="1:5">
      <c r="A9" s="33"/>
      <c r="B9" s="36"/>
      <c r="C9" s="36"/>
      <c r="D9" s="36"/>
      <c r="E9" s="37"/>
    </row>
    <row r="10" spans="1:5">
      <c r="A10" s="34" t="s">
        <v>7</v>
      </c>
      <c r="B10" s="36"/>
      <c r="C10" s="36"/>
      <c r="D10" s="36"/>
      <c r="E10" s="37">
        <f>SUM(E8:E8)</f>
        <v>0.01</v>
      </c>
    </row>
    <row r="11" spans="1:5">
      <c r="A11" s="34" t="s">
        <v>8</v>
      </c>
      <c r="B11" s="36"/>
      <c r="C11" s="36"/>
      <c r="D11" s="36"/>
      <c r="E11" s="37">
        <v>0.01</v>
      </c>
    </row>
    <row r="12" spans="1:5" ht="24">
      <c r="A12" s="35" t="s">
        <v>9</v>
      </c>
      <c r="B12" s="38"/>
      <c r="C12" s="38"/>
      <c r="D12" s="38"/>
      <c r="E12" s="39">
        <f>(E10+E11)*1.1634</f>
        <v>2.3268E-2</v>
      </c>
    </row>
    <row r="13" spans="1:5">
      <c r="A13" s="40"/>
      <c r="B13" s="41"/>
      <c r="C13" s="41"/>
      <c r="D13" s="41"/>
      <c r="E13" s="42"/>
    </row>
    <row r="14" spans="1:5">
      <c r="A14" s="34" t="s">
        <v>10</v>
      </c>
      <c r="B14" s="43"/>
      <c r="C14" s="44"/>
      <c r="D14" s="36"/>
      <c r="E14" s="36"/>
    </row>
    <row r="15" spans="1:5" ht="24">
      <c r="A15" s="32" t="s">
        <v>88</v>
      </c>
      <c r="B15" s="36" t="s">
        <v>40</v>
      </c>
      <c r="C15" s="36">
        <v>1</v>
      </c>
      <c r="D15" s="36">
        <v>0.01</v>
      </c>
      <c r="E15" s="37">
        <v>0.01</v>
      </c>
    </row>
    <row r="16" spans="1:5" ht="24">
      <c r="A16" s="33" t="s">
        <v>89</v>
      </c>
      <c r="B16" s="36" t="s">
        <v>40</v>
      </c>
      <c r="C16" s="36">
        <v>1</v>
      </c>
      <c r="D16" s="36">
        <v>0.01</v>
      </c>
      <c r="E16" s="37">
        <v>0.01</v>
      </c>
    </row>
    <row r="17" spans="1:5">
      <c r="A17" s="33" t="s">
        <v>90</v>
      </c>
      <c r="B17" s="36" t="s">
        <v>40</v>
      </c>
      <c r="C17" s="36">
        <v>1</v>
      </c>
      <c r="D17" s="36">
        <v>0.01</v>
      </c>
      <c r="E17" s="37">
        <v>0.01</v>
      </c>
    </row>
    <row r="18" spans="1:5" ht="24">
      <c r="A18" s="32" t="s">
        <v>91</v>
      </c>
      <c r="B18" s="36" t="s">
        <v>40</v>
      </c>
      <c r="C18" s="36">
        <v>1</v>
      </c>
      <c r="D18" s="36">
        <v>0.01</v>
      </c>
      <c r="E18" s="37">
        <v>0.01</v>
      </c>
    </row>
    <row r="19" spans="1:5">
      <c r="A19" s="32" t="s">
        <v>92</v>
      </c>
      <c r="B19" s="36" t="s">
        <v>40</v>
      </c>
      <c r="C19" s="36">
        <v>1</v>
      </c>
      <c r="D19" s="36">
        <v>0.01</v>
      </c>
      <c r="E19" s="37">
        <f t="shared" ref="E19" si="1">C19*D19</f>
        <v>0.01</v>
      </c>
    </row>
    <row r="20" spans="1:5" ht="24">
      <c r="A20" s="32" t="s">
        <v>93</v>
      </c>
      <c r="B20" s="36" t="s">
        <v>40</v>
      </c>
      <c r="C20" s="36">
        <v>1</v>
      </c>
      <c r="D20" s="36">
        <v>0.01</v>
      </c>
      <c r="E20" s="37">
        <v>0.01</v>
      </c>
    </row>
    <row r="21" spans="1:5">
      <c r="A21" s="32" t="s">
        <v>94</v>
      </c>
      <c r="B21" s="36" t="s">
        <v>40</v>
      </c>
      <c r="C21" s="36">
        <v>1</v>
      </c>
      <c r="D21" s="36">
        <v>0.01</v>
      </c>
      <c r="E21" s="37">
        <v>0.01</v>
      </c>
    </row>
    <row r="22" spans="1:5">
      <c r="A22" s="32" t="s">
        <v>95</v>
      </c>
      <c r="B22" s="36" t="s">
        <v>40</v>
      </c>
      <c r="C22" s="36">
        <v>1</v>
      </c>
      <c r="D22" s="36">
        <v>0.01</v>
      </c>
      <c r="E22" s="37">
        <v>0.01</v>
      </c>
    </row>
    <row r="23" spans="1:5">
      <c r="A23" s="32" t="s">
        <v>31</v>
      </c>
      <c r="B23" s="36" t="s">
        <v>51</v>
      </c>
      <c r="C23" s="36"/>
      <c r="D23" s="36"/>
      <c r="E23" s="37">
        <v>7.6</v>
      </c>
    </row>
    <row r="24" spans="1:5">
      <c r="A24" s="32" t="s">
        <v>96</v>
      </c>
      <c r="B24" s="36" t="s">
        <v>42</v>
      </c>
      <c r="C24" s="36">
        <v>1</v>
      </c>
      <c r="D24" s="36">
        <v>0.01</v>
      </c>
      <c r="E24" s="37">
        <f t="shared" ref="E24:E25" si="2">C24*D24</f>
        <v>0.01</v>
      </c>
    </row>
    <row r="25" spans="1:5">
      <c r="A25" s="32" t="s">
        <v>97</v>
      </c>
      <c r="B25" s="36" t="s">
        <v>42</v>
      </c>
      <c r="C25" s="36">
        <v>1</v>
      </c>
      <c r="D25" s="36">
        <v>0.01</v>
      </c>
      <c r="E25" s="37">
        <f t="shared" si="2"/>
        <v>0.01</v>
      </c>
    </row>
    <row r="26" spans="1:5">
      <c r="A26" s="32"/>
      <c r="B26" s="36"/>
      <c r="C26" s="36"/>
      <c r="D26" s="36"/>
      <c r="E26" s="37"/>
    </row>
    <row r="27" spans="1:5">
      <c r="A27" s="32"/>
      <c r="B27" s="36"/>
      <c r="C27" s="36"/>
      <c r="D27" s="36"/>
      <c r="E27" s="37"/>
    </row>
    <row r="28" spans="1:5">
      <c r="A28" s="34" t="s">
        <v>16</v>
      </c>
      <c r="B28" s="36"/>
      <c r="C28" s="36"/>
      <c r="D28" s="36"/>
      <c r="E28" s="37">
        <f>SUM(E15:E27)</f>
        <v>7.6999999999999993</v>
      </c>
    </row>
    <row r="29" spans="1:5">
      <c r="A29" s="35" t="s">
        <v>20</v>
      </c>
      <c r="B29" s="45"/>
      <c r="C29" s="45"/>
      <c r="D29" s="45"/>
      <c r="E29" s="46">
        <f>E12+E28</f>
        <v>7.7232679999999991</v>
      </c>
    </row>
    <row r="30" spans="1:5">
      <c r="A30" s="33" t="s">
        <v>98</v>
      </c>
      <c r="B30" s="36" t="s">
        <v>42</v>
      </c>
      <c r="C30" s="36">
        <v>1</v>
      </c>
      <c r="D30" s="36">
        <v>0.01</v>
      </c>
      <c r="E30" s="37">
        <v>0.01</v>
      </c>
    </row>
    <row r="31" spans="1:5">
      <c r="A31" s="33" t="s">
        <v>99</v>
      </c>
      <c r="B31" s="36" t="s">
        <v>42</v>
      </c>
      <c r="C31" s="36">
        <v>1</v>
      </c>
      <c r="D31" s="36">
        <v>0.01</v>
      </c>
      <c r="E31" s="37">
        <v>0.01</v>
      </c>
    </row>
    <row r="32" spans="1:5">
      <c r="A32" s="35" t="s">
        <v>32</v>
      </c>
      <c r="B32" s="45"/>
      <c r="C32" s="45"/>
      <c r="D32" s="45"/>
      <c r="E32" s="46">
        <f>SUM(E30:E31)</f>
        <v>0.02</v>
      </c>
    </row>
    <row r="33" spans="1:5">
      <c r="A33" s="35" t="s">
        <v>20</v>
      </c>
      <c r="B33" s="38"/>
      <c r="C33" s="38"/>
      <c r="D33" s="38"/>
      <c r="E33" s="39">
        <f>E29+E32</f>
        <v>7.7432679999999987</v>
      </c>
    </row>
    <row r="34" spans="1:5">
      <c r="A34" s="33" t="s">
        <v>21</v>
      </c>
      <c r="B34" s="47"/>
      <c r="C34" s="47"/>
      <c r="D34" s="47"/>
      <c r="E34" s="48">
        <f>E33*7%</f>
        <v>0.54202876</v>
      </c>
    </row>
    <row r="35" spans="1:5">
      <c r="A35" s="33" t="s">
        <v>17</v>
      </c>
      <c r="B35" s="36"/>
      <c r="C35" s="36"/>
      <c r="D35" s="36"/>
      <c r="E35" s="37">
        <f>(E33+E34)*10%</f>
        <v>0.82852967599999983</v>
      </c>
    </row>
    <row r="36" spans="1:5">
      <c r="A36" s="33" t="s">
        <v>18</v>
      </c>
      <c r="B36" s="36"/>
      <c r="C36" s="36"/>
      <c r="D36" s="36"/>
      <c r="E36" s="37">
        <v>0.01</v>
      </c>
    </row>
    <row r="37" spans="1:5">
      <c r="A37" s="35" t="s">
        <v>113</v>
      </c>
      <c r="B37" s="38" t="s">
        <v>116</v>
      </c>
      <c r="C37" s="38"/>
      <c r="D37" s="38"/>
      <c r="E37" s="69">
        <f>E33+E34+E35+E36</f>
        <v>9.1238264359999981</v>
      </c>
    </row>
    <row r="38" spans="1:5" ht="36">
      <c r="A38" s="40" t="s">
        <v>125</v>
      </c>
      <c r="B38" s="36" t="s">
        <v>42</v>
      </c>
      <c r="C38" s="41"/>
      <c r="D38" s="41"/>
      <c r="E38" s="71">
        <v>8.1</v>
      </c>
    </row>
    <row r="39" spans="1:5" ht="36">
      <c r="A39" s="35" t="s">
        <v>128</v>
      </c>
      <c r="B39" s="38" t="s">
        <v>116</v>
      </c>
      <c r="C39" s="38"/>
      <c r="D39" s="38"/>
      <c r="E39" s="66">
        <v>0.9</v>
      </c>
    </row>
    <row r="41" spans="1:5" ht="18">
      <c r="A41" s="57" t="s">
        <v>55</v>
      </c>
      <c r="B41" s="57"/>
      <c r="C41" s="57" t="s">
        <v>56</v>
      </c>
      <c r="D41" s="58"/>
    </row>
    <row r="42" spans="1:5" ht="18">
      <c r="A42" s="59"/>
      <c r="B42" s="59"/>
      <c r="C42" s="59"/>
      <c r="D42" s="58"/>
    </row>
    <row r="43" spans="1:5" ht="18">
      <c r="A43" s="57" t="s">
        <v>57</v>
      </c>
      <c r="B43" s="57"/>
      <c r="C43" s="57" t="s">
        <v>58</v>
      </c>
      <c r="D43" s="58"/>
    </row>
  </sheetData>
  <mergeCells count="3">
    <mergeCell ref="A2:E2"/>
    <mergeCell ref="A4:C4"/>
    <mergeCell ref="A5:E5"/>
  </mergeCells>
  <pageMargins left="1.1811023622047245" right="0" top="0.39370078740157483" bottom="0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виг.інформ сюжет</vt:lpstr>
      <vt:lpstr>трансл.інформ.сюжет</vt:lpstr>
      <vt:lpstr>виг.рекл.ролик.</vt:lpstr>
      <vt:lpstr>трансл.рекл.ролик.</vt:lpstr>
      <vt:lpstr>трансл.рекл.ролик. до 3 м.</vt:lpstr>
      <vt:lpstr>трансл.рекл.ролик. до 6 м. </vt:lpstr>
      <vt:lpstr>трансл.рекл.ролик. до 12 м. </vt:lpstr>
      <vt:lpstr>виг.інформ сюжет самовр.</vt:lpstr>
      <vt:lpstr>трансл.інформ.сюжет самовр</vt:lpstr>
      <vt:lpstr>муз.мозаїка фіз. ос.</vt:lpstr>
      <vt:lpstr>муз.мозаїка колект.</vt:lpstr>
      <vt:lpstr>фото</vt:lpstr>
      <vt:lpstr>оголош фіз. осіб. </vt:lpstr>
      <vt:lpstr>оголош юр. осіб.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2018-01-12T10:52:02Z</dcterms:modified>
</cp:coreProperties>
</file>